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60" windowWidth="12120" windowHeight="9120"/>
  </bookViews>
  <sheets>
    <sheet name="Elevations" sheetId="1" r:id="rId1"/>
    <sheet name="North" sheetId="10" r:id="rId2"/>
    <sheet name="South" sheetId="6" r:id="rId3"/>
  </sheets>
  <definedNames>
    <definedName name="_xlnm.Print_Area" localSheetId="0">Elevations!$A$1:$T$71</definedName>
  </definedNames>
  <calcPr calcId="125725"/>
</workbook>
</file>

<file path=xl/calcChain.xml><?xml version="1.0" encoding="utf-8"?>
<calcChain xmlns="http://schemas.openxmlformats.org/spreadsheetml/2006/main">
  <c r="O7" i="1"/>
  <c r="O6"/>
  <c r="C12"/>
  <c r="C46"/>
  <c r="E46"/>
  <c r="G46"/>
  <c r="I46"/>
  <c r="K46"/>
  <c r="M46"/>
  <c r="O46"/>
  <c r="Q46"/>
  <c r="S46"/>
  <c r="C47"/>
  <c r="E47"/>
  <c r="G47"/>
  <c r="I47"/>
  <c r="K47"/>
  <c r="M47"/>
  <c r="O47"/>
  <c r="Q47"/>
  <c r="S47"/>
  <c r="C48"/>
  <c r="E48"/>
  <c r="G48"/>
  <c r="I48"/>
  <c r="K48"/>
  <c r="M48"/>
  <c r="O48"/>
  <c r="Q48"/>
  <c r="S48"/>
  <c r="C49"/>
  <c r="E49"/>
  <c r="G49"/>
  <c r="I49"/>
  <c r="K49"/>
  <c r="M49"/>
  <c r="O49"/>
  <c r="Q49"/>
  <c r="S49"/>
  <c r="C50"/>
  <c r="E50"/>
  <c r="G50"/>
  <c r="I50"/>
  <c r="K50"/>
  <c r="M50"/>
  <c r="O50"/>
  <c r="Q50"/>
  <c r="S50"/>
  <c r="C51"/>
  <c r="E51"/>
  <c r="G51"/>
  <c r="I51"/>
  <c r="K51"/>
  <c r="M51"/>
  <c r="O51"/>
  <c r="Q51"/>
  <c r="S51"/>
  <c r="C52"/>
  <c r="E52"/>
  <c r="G52"/>
  <c r="I52"/>
  <c r="K52"/>
  <c r="M52"/>
  <c r="O52"/>
  <c r="Q52"/>
  <c r="S52"/>
  <c r="C53"/>
  <c r="E53"/>
  <c r="G53"/>
  <c r="I53"/>
  <c r="K53"/>
  <c r="M53"/>
  <c r="O53"/>
  <c r="Q53"/>
  <c r="S53"/>
  <c r="C54"/>
  <c r="E54"/>
  <c r="G54"/>
  <c r="I54"/>
  <c r="K54"/>
  <c r="M54"/>
  <c r="O54"/>
  <c r="Q54"/>
  <c r="S54"/>
  <c r="C55"/>
  <c r="E55"/>
  <c r="G55"/>
  <c r="I55"/>
  <c r="K55"/>
  <c r="M55"/>
  <c r="O55"/>
  <c r="Q55"/>
  <c r="S55"/>
  <c r="C56"/>
  <c r="E56"/>
  <c r="G56"/>
  <c r="I56"/>
  <c r="K56"/>
  <c r="M56"/>
  <c r="O56"/>
  <c r="Q56"/>
  <c r="S56"/>
  <c r="C57"/>
  <c r="E57"/>
  <c r="G57"/>
  <c r="I57"/>
  <c r="K57"/>
  <c r="M57"/>
  <c r="O57"/>
  <c r="Q57"/>
  <c r="S57"/>
  <c r="C58"/>
  <c r="E58"/>
  <c r="G58"/>
  <c r="I58"/>
  <c r="K58"/>
  <c r="M58"/>
  <c r="O58"/>
  <c r="Q58"/>
  <c r="S58"/>
  <c r="C59"/>
  <c r="E59"/>
  <c r="G59"/>
  <c r="I59"/>
  <c r="K59"/>
  <c r="M59"/>
  <c r="O59"/>
  <c r="Q59"/>
  <c r="S59"/>
  <c r="C60"/>
  <c r="E60"/>
  <c r="G60"/>
  <c r="I60"/>
  <c r="K60"/>
  <c r="M60"/>
  <c r="O60"/>
  <c r="Q60"/>
  <c r="S60"/>
  <c r="C61"/>
  <c r="E61"/>
  <c r="G61"/>
  <c r="I61"/>
  <c r="K61"/>
  <c r="M61"/>
  <c r="O61"/>
  <c r="Q61"/>
  <c r="S61"/>
  <c r="C62"/>
  <c r="E62"/>
  <c r="G62"/>
  <c r="I62"/>
  <c r="K62"/>
  <c r="M62"/>
  <c r="O62"/>
  <c r="Q62"/>
  <c r="S62"/>
  <c r="C63"/>
  <c r="E63"/>
  <c r="G63"/>
  <c r="I63"/>
  <c r="K63"/>
  <c r="M63"/>
  <c r="O63"/>
  <c r="Q63"/>
  <c r="S63"/>
  <c r="C64"/>
  <c r="E64"/>
  <c r="G64"/>
  <c r="I64"/>
  <c r="K64"/>
  <c r="M64"/>
  <c r="O64"/>
  <c r="Q64"/>
  <c r="S64"/>
  <c r="C65"/>
  <c r="E65"/>
  <c r="G65"/>
  <c r="I65"/>
  <c r="K65"/>
  <c r="M65"/>
  <c r="O65"/>
  <c r="Q65"/>
  <c r="S65"/>
  <c r="C66"/>
  <c r="E66"/>
  <c r="G66"/>
  <c r="I66"/>
  <c r="K66"/>
  <c r="M66"/>
  <c r="O66"/>
  <c r="Q66"/>
  <c r="S66"/>
  <c r="C67"/>
  <c r="E67"/>
  <c r="G67"/>
  <c r="I67"/>
  <c r="K67"/>
  <c r="M67"/>
  <c r="O67"/>
  <c r="Q67"/>
  <c r="S67"/>
  <c r="C68"/>
  <c r="E68"/>
  <c r="G68"/>
  <c r="I68"/>
  <c r="K68"/>
  <c r="M68"/>
  <c r="O68"/>
  <c r="Q68"/>
  <c r="S68"/>
  <c r="C69"/>
  <c r="E69"/>
  <c r="G69"/>
  <c r="I69"/>
  <c r="K69"/>
  <c r="M69"/>
  <c r="O69"/>
  <c r="Q69"/>
  <c r="S69"/>
  <c r="C70"/>
  <c r="E70"/>
  <c r="G70"/>
  <c r="I70"/>
  <c r="K70"/>
  <c r="M70"/>
  <c r="O70"/>
  <c r="Q70"/>
  <c r="S70"/>
  <c r="S45"/>
  <c r="Q45"/>
  <c r="O45"/>
  <c r="M45"/>
  <c r="K45"/>
  <c r="I45"/>
  <c r="G45"/>
  <c r="E45"/>
  <c r="C45"/>
  <c r="A40"/>
  <c r="A41"/>
  <c r="A8"/>
  <c r="M3"/>
  <c r="H3"/>
  <c r="M7"/>
  <c r="H7"/>
  <c r="G12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</calcChain>
</file>

<file path=xl/comments1.xml><?xml version="1.0" encoding="utf-8"?>
<comments xmlns="http://schemas.openxmlformats.org/spreadsheetml/2006/main">
  <authors>
    <author>Philip Michael Meinel</author>
  </authors>
  <commentList>
    <comment ref="H3" authorId="0">
      <text>
        <r>
          <rPr>
            <b/>
            <sz val="8"/>
            <color indexed="81"/>
            <rFont val="Tahoma"/>
            <family val="2"/>
          </rPr>
          <t>T.O. Deck EL = Top of pier plan elevation + depth of girder + deck thickness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" authorId="0">
      <text>
        <r>
          <rPr>
            <b/>
            <sz val="8"/>
            <color indexed="81"/>
            <rFont val="Tahoma"/>
            <family val="2"/>
          </rPr>
          <t>Depth is measured from top of parapet to bottom of waterway.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>Elevation of streambed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Depth is measured from top of parapet to bottom of waterway.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<sst xmlns="http://schemas.openxmlformats.org/spreadsheetml/2006/main" count="120" uniqueCount="30">
  <si>
    <t>Streambed Profile Report</t>
  </si>
  <si>
    <t>Date:</t>
  </si>
  <si>
    <t>County:</t>
  </si>
  <si>
    <t>Bridge:</t>
  </si>
  <si>
    <t>STH:</t>
  </si>
  <si>
    <t>Remarks</t>
  </si>
  <si>
    <t>Year:</t>
  </si>
  <si>
    <t>Depth (ft)</t>
  </si>
  <si>
    <t>Elev (ft)</t>
  </si>
  <si>
    <t>Elevations @ Top of Conc Parapet</t>
  </si>
  <si>
    <t>Pier 1</t>
  </si>
  <si>
    <t>Pier 2</t>
  </si>
  <si>
    <t>over Fox River - Waukesha</t>
  </si>
  <si>
    <t>Waukesha</t>
  </si>
  <si>
    <t>South Side/ Down Stream</t>
  </si>
  <si>
    <t>Inventory Data:</t>
  </si>
  <si>
    <t>North Side/ Up Stream</t>
  </si>
  <si>
    <t>Top of deck EL =</t>
  </si>
  <si>
    <t>ft</t>
  </si>
  <si>
    <t>Parapet Height =</t>
  </si>
  <si>
    <t>to Water Surface =</t>
  </si>
  <si>
    <t xml:space="preserve">Dist. from T.O Parapet </t>
  </si>
  <si>
    <t>Distance from East Abutment</t>
  </si>
  <si>
    <t>B-67-230</t>
  </si>
  <si>
    <t>Water level =</t>
  </si>
  <si>
    <t>Wing Wall</t>
  </si>
  <si>
    <t>East End of Deck</t>
  </si>
  <si>
    <t>West End of Deck</t>
  </si>
  <si>
    <t>59 SB (South Side Bypass)</t>
  </si>
  <si>
    <t>Water Elevation =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</si>
</sst>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70" formatCode="0.0"/>
    <numFmt numFmtId="171" formatCode="_(* #,##0.0_);_(* \(#,##0.0\);_(* &quot;-&quot;??_);_(@_)"/>
    <numFmt numFmtId="172" formatCode="m/d"/>
  </numFmts>
  <fonts count="11">
    <font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1" fontId="0" fillId="0" borderId="3" xfId="1" applyNumberFormat="1" applyFont="1" applyBorder="1" applyAlignment="1">
      <alignment horizontal="center" vertical="center"/>
    </xf>
    <xf numFmtId="172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1" fontId="0" fillId="0" borderId="8" xfId="1" applyNumberFormat="1" applyFont="1" applyBorder="1" applyAlignment="1">
      <alignment horizontal="center" vertical="center"/>
    </xf>
    <xf numFmtId="170" fontId="0" fillId="0" borderId="2" xfId="0" applyNumberFormat="1" applyBorder="1" applyAlignment="1">
      <alignment horizontal="center" vertical="center"/>
    </xf>
    <xf numFmtId="170" fontId="0" fillId="0" borderId="5" xfId="0" applyNumberFormat="1" applyBorder="1" applyAlignment="1">
      <alignment horizontal="center" vertical="center"/>
    </xf>
    <xf numFmtId="170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0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71" fontId="0" fillId="2" borderId="2" xfId="0" applyNumberFormat="1" applyFill="1" applyBorder="1" applyAlignment="1">
      <alignment horizontal="center" vertical="center"/>
    </xf>
    <xf numFmtId="171" fontId="5" fillId="2" borderId="2" xfId="1" applyNumberFormat="1" applyFont="1" applyFill="1" applyBorder="1" applyAlignment="1">
      <alignment horizontal="center" vertical="center"/>
    </xf>
    <xf numFmtId="171" fontId="5" fillId="2" borderId="5" xfId="1" applyNumberFormat="1" applyFont="1" applyFill="1" applyBorder="1" applyAlignment="1">
      <alignment horizontal="center" vertical="center"/>
    </xf>
    <xf numFmtId="171" fontId="5" fillId="2" borderId="9" xfId="1" applyNumberFormat="1" applyFont="1" applyFill="1" applyBorder="1" applyAlignment="1">
      <alignment horizontal="center" vertical="center"/>
    </xf>
    <xf numFmtId="0" fontId="0" fillId="2" borderId="9" xfId="0" applyNumberFormat="1" applyFill="1" applyBorder="1" applyAlignment="1">
      <alignment horizontal="center" vertical="center"/>
    </xf>
    <xf numFmtId="170" fontId="0" fillId="2" borderId="10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B-67-230 North Side/ Up Stream</a:t>
            </a:r>
          </a:p>
        </c:rich>
      </c:tx>
      <c:layout>
        <c:manualLayout>
          <c:xMode val="edge"/>
          <c:yMode val="edge"/>
          <c:x val="0.34924158342582318"/>
          <c:y val="1.957592186222623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87791342952274"/>
          <c:y val="0.12234910277324634"/>
          <c:w val="0.75915649278579378"/>
          <c:h val="0.74061990212071793"/>
        </c:manualLayout>
      </c:layout>
      <c:scatterChart>
        <c:scatterStyle val="smoothMarker"/>
        <c:ser>
          <c:idx val="0"/>
          <c:order val="0"/>
          <c:tx>
            <c:v>2012</c:v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Elevations!$A$45:$A$70</c:f>
              <c:numCache>
                <c:formatCode>0.0</c:formatCode>
                <c:ptCount val="26"/>
                <c:pt idx="0">
                  <c:v>-10</c:v>
                </c:pt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57.6</c:v>
                </c:pt>
                <c:pt idx="8">
                  <c:v>60</c:v>
                </c:pt>
                <c:pt idx="9">
                  <c:v>62.6</c:v>
                </c:pt>
                <c:pt idx="10">
                  <c:v>67.599999999999994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110</c:v>
                </c:pt>
                <c:pt idx="16">
                  <c:v>120</c:v>
                </c:pt>
                <c:pt idx="17">
                  <c:v>126</c:v>
                </c:pt>
                <c:pt idx="18">
                  <c:v>130</c:v>
                </c:pt>
                <c:pt idx="19">
                  <c:v>140</c:v>
                </c:pt>
                <c:pt idx="20">
                  <c:v>150</c:v>
                </c:pt>
                <c:pt idx="21">
                  <c:v>160</c:v>
                </c:pt>
                <c:pt idx="22">
                  <c:v>170</c:v>
                </c:pt>
                <c:pt idx="23">
                  <c:v>180</c:v>
                </c:pt>
                <c:pt idx="24">
                  <c:v>190</c:v>
                </c:pt>
                <c:pt idx="25">
                  <c:v>200</c:v>
                </c:pt>
              </c:numCache>
            </c:numRef>
          </c:xVal>
          <c:yVal>
            <c:numRef>
              <c:f>Elevations!$C$45:$C$70</c:f>
              <c:numCache>
                <c:formatCode>_(* #,##0.0_);_(* \(#,##0.0\);_(* "-"??_);_(@_)</c:formatCode>
                <c:ptCount val="26"/>
                <c:pt idx="0">
                  <c:v>796.50000000000011</c:v>
                </c:pt>
                <c:pt idx="1">
                  <c:v>793.50000000000011</c:v>
                </c:pt>
                <c:pt idx="2">
                  <c:v>789.80000000000007</c:v>
                </c:pt>
                <c:pt idx="3">
                  <c:v>787.00000000000011</c:v>
                </c:pt>
                <c:pt idx="4">
                  <c:v>786.7</c:v>
                </c:pt>
                <c:pt idx="5">
                  <c:v>786.7</c:v>
                </c:pt>
                <c:pt idx="6">
                  <c:v>784.50000000000011</c:v>
                </c:pt>
                <c:pt idx="7">
                  <c:v>784.2</c:v>
                </c:pt>
                <c:pt idx="8">
                  <c:v>784.30000000000007</c:v>
                </c:pt>
                <c:pt idx="9">
                  <c:v>784.1</c:v>
                </c:pt>
                <c:pt idx="10">
                  <c:v>783.80000000000007</c:v>
                </c:pt>
                <c:pt idx="11">
                  <c:v>783.7</c:v>
                </c:pt>
                <c:pt idx="12">
                  <c:v>784.80000000000007</c:v>
                </c:pt>
                <c:pt idx="13">
                  <c:v>785.1</c:v>
                </c:pt>
                <c:pt idx="14">
                  <c:v>784.90000000000009</c:v>
                </c:pt>
                <c:pt idx="15">
                  <c:v>784.30000000000007</c:v>
                </c:pt>
                <c:pt idx="16">
                  <c:v>782.40000000000009</c:v>
                </c:pt>
                <c:pt idx="17">
                  <c:v>779.80000000000007</c:v>
                </c:pt>
                <c:pt idx="18">
                  <c:v>780.1</c:v>
                </c:pt>
                <c:pt idx="19">
                  <c:v>781.1</c:v>
                </c:pt>
                <c:pt idx="20">
                  <c:v>784.1</c:v>
                </c:pt>
                <c:pt idx="21">
                  <c:v>786.90000000000009</c:v>
                </c:pt>
                <c:pt idx="22">
                  <c:v>788.2</c:v>
                </c:pt>
                <c:pt idx="23">
                  <c:v>788.7</c:v>
                </c:pt>
                <c:pt idx="24">
                  <c:v>792.1</c:v>
                </c:pt>
                <c:pt idx="25">
                  <c:v>796.40000000000009</c:v>
                </c:pt>
              </c:numCache>
            </c:numRef>
          </c:yVal>
          <c:smooth val="1"/>
        </c:ser>
        <c:axId val="48136960"/>
        <c:axId val="48139264"/>
      </c:scatterChart>
      <c:valAx>
        <c:axId val="48136960"/>
        <c:scaling>
          <c:orientation val="minMax"/>
          <c:max val="220"/>
          <c:min val="-2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Along Bridge</a:t>
                </a:r>
              </a:p>
            </c:rich>
          </c:tx>
          <c:layout>
            <c:manualLayout>
              <c:xMode val="edge"/>
              <c:yMode val="edge"/>
              <c:x val="0.40954495005549391"/>
              <c:y val="0.91354003700357134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139264"/>
        <c:crosses val="autoZero"/>
        <c:crossBetween val="midCat"/>
        <c:majorUnit val="20"/>
      </c:valAx>
      <c:valAx>
        <c:axId val="48139264"/>
        <c:scaling>
          <c:orientation val="minMax"/>
          <c:max val="805"/>
          <c:min val="77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208803407770747"/>
            </c:manualLayout>
          </c:layout>
          <c:spPr>
            <a:noFill/>
            <a:ln w="25400">
              <a:noFill/>
            </a:ln>
          </c:spPr>
        </c:title>
        <c:numFmt formatCode="_(* #,##0.0_);_(* \(#,##0.0\);_(* &quot;-&quot;??_);_(@_)" sourceLinked="1"/>
        <c:majorTickMark val="cross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136960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863485016648169"/>
          <c:y val="0.94938634310055514"/>
          <c:w val="7.8952228640676275E-2"/>
          <c:h val="3.535992427176115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/>
              <a:t>B-67-230 South Side/ Down Stream</a:t>
            </a:r>
          </a:p>
        </c:rich>
      </c:tx>
      <c:layout>
        <c:manualLayout>
          <c:xMode val="edge"/>
          <c:yMode val="edge"/>
          <c:x val="0.32112467628560859"/>
          <c:y val="1.957592186222623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87791342952276"/>
          <c:y val="0.12234910277324633"/>
          <c:w val="0.75915649278579356"/>
          <c:h val="0.74061990212071782"/>
        </c:manualLayout>
      </c:layout>
      <c:scatterChart>
        <c:scatterStyle val="smoothMarker"/>
        <c:ser>
          <c:idx val="0"/>
          <c:order val="0"/>
          <c:tx>
            <c:v>2012</c:v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rgbClr val="EEECE1">
                  <a:lumMod val="50000"/>
                </a:srgb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Elevations!$A$12:$A$37</c:f>
              <c:numCache>
                <c:formatCode>0.0</c:formatCode>
                <c:ptCount val="26"/>
                <c:pt idx="0">
                  <c:v>-15</c:v>
                </c:pt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57.6</c:v>
                </c:pt>
                <c:pt idx="8">
                  <c:v>60</c:v>
                </c:pt>
                <c:pt idx="9">
                  <c:v>62.6</c:v>
                </c:pt>
                <c:pt idx="10">
                  <c:v>67.599999999999994</c:v>
                </c:pt>
                <c:pt idx="11">
                  <c:v>70</c:v>
                </c:pt>
                <c:pt idx="12">
                  <c:v>80</c:v>
                </c:pt>
                <c:pt idx="13">
                  <c:v>90</c:v>
                </c:pt>
                <c:pt idx="14">
                  <c:v>100</c:v>
                </c:pt>
                <c:pt idx="15">
                  <c:v>110</c:v>
                </c:pt>
                <c:pt idx="16">
                  <c:v>120</c:v>
                </c:pt>
                <c:pt idx="17">
                  <c:v>126</c:v>
                </c:pt>
                <c:pt idx="18">
                  <c:v>130</c:v>
                </c:pt>
                <c:pt idx="19">
                  <c:v>140</c:v>
                </c:pt>
                <c:pt idx="20">
                  <c:v>150</c:v>
                </c:pt>
                <c:pt idx="21">
                  <c:v>160</c:v>
                </c:pt>
                <c:pt idx="22">
                  <c:v>170</c:v>
                </c:pt>
                <c:pt idx="23">
                  <c:v>180</c:v>
                </c:pt>
                <c:pt idx="24">
                  <c:v>190</c:v>
                </c:pt>
                <c:pt idx="25">
                  <c:v>205</c:v>
                </c:pt>
              </c:numCache>
            </c:numRef>
          </c:xVal>
          <c:yVal>
            <c:numRef>
              <c:f>Elevations!$C$12:$C$37</c:f>
              <c:numCache>
                <c:formatCode>_(* #,##0.0_);_(* \(#,##0.0\);_(* "-"??_);_(@_)</c:formatCode>
                <c:ptCount val="26"/>
                <c:pt idx="0">
                  <c:v>799.7</c:v>
                </c:pt>
                <c:pt idx="1">
                  <c:v>792.1</c:v>
                </c:pt>
                <c:pt idx="2">
                  <c:v>790.40000000000009</c:v>
                </c:pt>
                <c:pt idx="3">
                  <c:v>787.7</c:v>
                </c:pt>
                <c:pt idx="4">
                  <c:v>787.5</c:v>
                </c:pt>
                <c:pt idx="5">
                  <c:v>787.5</c:v>
                </c:pt>
                <c:pt idx="6">
                  <c:v>784.40000000000009</c:v>
                </c:pt>
                <c:pt idx="7">
                  <c:v>784</c:v>
                </c:pt>
                <c:pt idx="8">
                  <c:v>784</c:v>
                </c:pt>
                <c:pt idx="9">
                  <c:v>784.30000000000007</c:v>
                </c:pt>
                <c:pt idx="10">
                  <c:v>784</c:v>
                </c:pt>
                <c:pt idx="11">
                  <c:v>783.80000000000007</c:v>
                </c:pt>
                <c:pt idx="12">
                  <c:v>783.90000000000009</c:v>
                </c:pt>
                <c:pt idx="13">
                  <c:v>784</c:v>
                </c:pt>
                <c:pt idx="14">
                  <c:v>784</c:v>
                </c:pt>
                <c:pt idx="15">
                  <c:v>784.1</c:v>
                </c:pt>
                <c:pt idx="16">
                  <c:v>783.7</c:v>
                </c:pt>
                <c:pt idx="17">
                  <c:v>782.5</c:v>
                </c:pt>
                <c:pt idx="18">
                  <c:v>782.40000000000009</c:v>
                </c:pt>
                <c:pt idx="19">
                  <c:v>783.40000000000009</c:v>
                </c:pt>
                <c:pt idx="20">
                  <c:v>787.5</c:v>
                </c:pt>
                <c:pt idx="21">
                  <c:v>787.90000000000009</c:v>
                </c:pt>
                <c:pt idx="22">
                  <c:v>788.80000000000007</c:v>
                </c:pt>
                <c:pt idx="23">
                  <c:v>789.30000000000007</c:v>
                </c:pt>
                <c:pt idx="24">
                  <c:v>792.1</c:v>
                </c:pt>
                <c:pt idx="25">
                  <c:v>799.30000000000007</c:v>
                </c:pt>
              </c:numCache>
            </c:numRef>
          </c:yVal>
          <c:smooth val="1"/>
        </c:ser>
        <c:axId val="48346624"/>
        <c:axId val="61881728"/>
      </c:scatterChart>
      <c:valAx>
        <c:axId val="48346624"/>
        <c:scaling>
          <c:orientation val="minMax"/>
          <c:max val="220"/>
          <c:min val="-2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Along Bridge</a:t>
                </a:r>
              </a:p>
            </c:rich>
          </c:tx>
          <c:layout>
            <c:manualLayout>
              <c:xMode val="edge"/>
              <c:yMode val="edge"/>
              <c:x val="0.40954495005549391"/>
              <c:y val="0.91354003700357134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81728"/>
        <c:crosses val="autoZero"/>
        <c:crossBetween val="midCat"/>
        <c:majorUnit val="20"/>
      </c:valAx>
      <c:valAx>
        <c:axId val="61881728"/>
        <c:scaling>
          <c:orientation val="minMax"/>
          <c:min val="77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208803407770747"/>
            </c:manualLayout>
          </c:layout>
          <c:spPr>
            <a:noFill/>
            <a:ln w="25400">
              <a:noFill/>
            </a:ln>
          </c:spPr>
        </c:title>
        <c:numFmt formatCode="_(* #,##0.0_);_(* \(#,##0.0\);_(* &quot;-&quot;??_);_(@_)" sourceLinked="1"/>
        <c:majorTickMark val="cross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46624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863485016648169"/>
          <c:y val="0.94938634310055514"/>
          <c:w val="7.8952228640676275E-2"/>
          <c:h val="3.535992427176115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7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0.36994</cdr:x>
      <cdr:y>0.38803</cdr:y>
    </cdr:from>
    <cdr:to>
      <cdr:x>0.41944</cdr:x>
      <cdr:y>0.41378</cdr:y>
    </cdr:to>
    <cdr:sp macro="" textlink="">
      <cdr:nvSpPr>
        <cdr:cNvPr id="1073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74827" y="2254556"/>
          <a:ext cx="424810" cy="149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0.41944</cdr:x>
      <cdr:y>0.37603</cdr:y>
    </cdr:from>
    <cdr:to>
      <cdr:x>0.50294</cdr:x>
      <cdr:y>0.41378</cdr:y>
    </cdr:to>
    <cdr:sp macro="" textlink="">
      <cdr:nvSpPr>
        <cdr:cNvPr id="1074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9637" y="2184833"/>
          <a:ext cx="716599" cy="219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Pier 1</a:t>
          </a:r>
        </a:p>
      </cdr:txBody>
    </cdr:sp>
  </cdr:relSizeAnchor>
  <cdr:relSizeAnchor xmlns:cdr="http://schemas.openxmlformats.org/drawingml/2006/chartDrawing">
    <cdr:from>
      <cdr:x>0.17706</cdr:x>
      <cdr:y>0.15375</cdr:y>
    </cdr:from>
    <cdr:to>
      <cdr:x>0.22631</cdr:x>
      <cdr:y>0.2195</cdr:y>
    </cdr:to>
    <cdr:sp macro="" textlink="">
      <cdr:nvSpPr>
        <cdr:cNvPr id="1079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519504" y="894790"/>
          <a:ext cx="422665" cy="3826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0.71399</cdr:x>
      <cdr:y>0.14679</cdr:y>
    </cdr:from>
    <cdr:to>
      <cdr:x>0.77502</cdr:x>
      <cdr:y>0.21225</cdr:y>
    </cdr:to>
    <cdr:sp macro="" textlink="">
      <cdr:nvSpPr>
        <cdr:cNvPr id="1080" name="Line 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18860" y="852887"/>
          <a:ext cx="523761" cy="3803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0.22706</cdr:x>
      <cdr:y>0.13875</cdr:y>
    </cdr:from>
    <cdr:to>
      <cdr:x>0.42794</cdr:x>
      <cdr:y>0.18898</cdr:y>
    </cdr:to>
    <cdr:sp macro="" textlink="">
      <cdr:nvSpPr>
        <cdr:cNvPr id="1081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8605" y="807494"/>
          <a:ext cx="1723958" cy="292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East Abutment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0.55037</cdr:x>
      <cdr:y>0.12782</cdr:y>
    </cdr:from>
    <cdr:to>
      <cdr:x>0.78583</cdr:x>
      <cdr:y>0.17885</cdr:y>
    </cdr:to>
    <cdr:sp macro="" textlink="">
      <cdr:nvSpPr>
        <cdr:cNvPr id="1082" name="Text Box 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8960" y="742666"/>
          <a:ext cx="2014287" cy="2964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West Abutment</a:t>
          </a:r>
        </a:p>
      </cdr:txBody>
    </cdr:sp>
  </cdr:relSizeAnchor>
  <cdr:relSizeAnchor xmlns:cdr="http://schemas.openxmlformats.org/drawingml/2006/chartDrawing">
    <cdr:from>
      <cdr:x>0.77348</cdr:x>
      <cdr:y>0.17716</cdr:y>
    </cdr:from>
    <cdr:to>
      <cdr:x>0.77501</cdr:x>
      <cdr:y>0.86188</cdr:y>
    </cdr:to>
    <cdr:sp macro="" textlink="">
      <cdr:nvSpPr>
        <cdr:cNvPr id="1086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9418" y="1029344"/>
          <a:ext cx="13130" cy="39783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0.37069</cdr:x>
      <cdr:y>0.1856</cdr:y>
    </cdr:from>
    <cdr:to>
      <cdr:x>0.37072</cdr:x>
      <cdr:y>0.86206</cdr:y>
    </cdr:to>
    <cdr:sp macro="" textlink="">
      <cdr:nvSpPr>
        <cdr:cNvPr id="1087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81263" y="1078382"/>
          <a:ext cx="258" cy="39304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0.3613</cdr:x>
      <cdr:y>0.36505</cdr:y>
    </cdr:from>
    <cdr:to>
      <cdr:x>0.37988</cdr:x>
      <cdr:y>0.64139</cdr:y>
    </cdr:to>
    <cdr:sp macro="" textlink="">
      <cdr:nvSpPr>
        <cdr:cNvPr id="1088" name="Rectangle 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0678" y="2121031"/>
          <a:ext cx="159425" cy="16056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0.56941</cdr:x>
      <cdr:y>0.38963</cdr:y>
    </cdr:from>
    <cdr:to>
      <cdr:x>0.62244</cdr:x>
      <cdr:y>0.41472</cdr:y>
    </cdr:to>
    <cdr:sp macro="" textlink="">
      <cdr:nvSpPr>
        <cdr:cNvPr id="1091" name="Line 6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86715" y="2263856"/>
          <a:ext cx="455092" cy="145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0.61966</cdr:x>
      <cdr:y>0.37759</cdr:y>
    </cdr:from>
    <cdr:to>
      <cdr:x>0.70876</cdr:x>
      <cdr:y>0.41472</cdr:y>
    </cdr:to>
    <cdr:sp macro="" textlink="">
      <cdr:nvSpPr>
        <cdr:cNvPr id="1092" name="Text Box 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9380" y="2193884"/>
          <a:ext cx="764645" cy="215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Pier 2</a:t>
          </a:r>
        </a:p>
      </cdr:txBody>
    </cdr:sp>
  </cdr:relSizeAnchor>
  <cdr:relSizeAnchor xmlns:cdr="http://schemas.openxmlformats.org/drawingml/2006/chartDrawing">
    <cdr:from>
      <cdr:x>0.56981</cdr:x>
      <cdr:y>0.18317</cdr:y>
    </cdr:from>
    <cdr:to>
      <cdr:x>0.57019</cdr:x>
      <cdr:y>0.864</cdr:y>
    </cdr:to>
    <cdr:sp macro="" textlink="">
      <cdr:nvSpPr>
        <cdr:cNvPr id="1093" name="Line 6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90149" y="1064287"/>
          <a:ext cx="3233" cy="39557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0.36469</cdr:x>
      <cdr:y>0.63208</cdr:y>
    </cdr:from>
    <cdr:to>
      <cdr:x>0.37644</cdr:x>
      <cdr:y>0.86181</cdr:y>
    </cdr:to>
    <cdr:sp macro="" textlink="">
      <cdr:nvSpPr>
        <cdr:cNvPr id="1097" name="Rectangle 7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779" y="3672526"/>
          <a:ext cx="100865" cy="1334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0.56066</cdr:x>
      <cdr:y>0.36505</cdr:y>
    </cdr:from>
    <cdr:to>
      <cdr:x>0.57897</cdr:x>
      <cdr:y>0.64652</cdr:y>
    </cdr:to>
    <cdr:sp macro="" textlink="">
      <cdr:nvSpPr>
        <cdr:cNvPr id="1098" name="Rectangle 7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1623" y="2121031"/>
          <a:ext cx="157088" cy="16354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0.56391</cdr:x>
      <cdr:y>0.63715</cdr:y>
    </cdr:from>
    <cdr:to>
      <cdr:x>0.57439</cdr:x>
      <cdr:y>0.8625</cdr:y>
    </cdr:to>
    <cdr:sp macro="" textlink="">
      <cdr:nvSpPr>
        <cdr:cNvPr id="1099" name="Rectangle 7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9490" y="3701985"/>
          <a:ext cx="89943" cy="13093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0.42386</cdr:x>
      <cdr:y>0.43195</cdr:y>
    </cdr:from>
    <cdr:to>
      <cdr:x>0.66464</cdr:x>
      <cdr:y>0.53656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633268" y="2513836"/>
          <a:ext cx="2062089" cy="608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2">
                  <a:lumMod val="60000"/>
                  <a:lumOff val="40000"/>
                </a:schemeClr>
              </a:solidFill>
            </a:rPr>
            <a:t>WATER ELEVATION:</a:t>
          </a:r>
        </a:p>
        <a:p xmlns:a="http://schemas.openxmlformats.org/drawingml/2006/main">
          <a:r>
            <a:rPr lang="en-US" sz="1100">
              <a:solidFill>
                <a:schemeClr val="tx2">
                  <a:lumMod val="60000"/>
                  <a:lumOff val="40000"/>
                </a:schemeClr>
              </a:solidFill>
            </a:rPr>
            <a:t> 5/17/12</a:t>
          </a:r>
        </a:p>
        <a:p xmlns:a="http://schemas.openxmlformats.org/drawingml/2006/main">
          <a:r>
            <a:rPr lang="en-US" sz="1100" u="sng">
              <a:solidFill>
                <a:schemeClr val="tx2">
                  <a:lumMod val="60000"/>
                  <a:lumOff val="40000"/>
                </a:schemeClr>
              </a:solidFill>
            </a:rPr>
            <a:t>786.0                                            _</a:t>
          </a:r>
          <a:r>
            <a:rPr lang="en-US" sz="1100" u="sng" baseline="0">
              <a:solidFill>
                <a:schemeClr val="tx2">
                  <a:lumMod val="60000"/>
                  <a:lumOff val="40000"/>
                </a:schemeClr>
              </a:solidFill>
            </a:rPr>
            <a:t>                   </a:t>
          </a:r>
          <a:endParaRPr lang="en-US" sz="1100" u="sng">
            <a:solidFill>
              <a:schemeClr val="tx2">
                <a:lumMod val="60000"/>
                <a:lumOff val="40000"/>
              </a:schemeClr>
            </a:solidFill>
          </a:endParaRPr>
        </a:p>
        <a:p xmlns:a="http://schemas.openxmlformats.org/drawingml/2006/main">
          <a:endParaRPr lang="en-US" sz="1100" u="sng"/>
        </a:p>
      </cdr:txBody>
    </cdr:sp>
  </cdr:relSizeAnchor>
  <cdr:relSizeAnchor xmlns:cdr="http://schemas.openxmlformats.org/drawingml/2006/chartDrawing">
    <cdr:from>
      <cdr:x>0.16159</cdr:x>
      <cdr:y>0.29696</cdr:y>
    </cdr:from>
    <cdr:to>
      <cdr:x>0.78274</cdr:x>
      <cdr:y>0.36167</cdr:y>
    </cdr:to>
    <cdr:sp macro="" textlink="">
      <cdr:nvSpPr>
        <cdr:cNvPr id="19" name="Rectangl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625" y="1725412"/>
          <a:ext cx="5322154" cy="37598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0.14188</cdr:x>
      <cdr:y>0.27717</cdr:y>
    </cdr:from>
    <cdr:to>
      <cdr:x>0.18307</cdr:x>
      <cdr:y>0.45388</cdr:y>
    </cdr:to>
    <cdr:sp macro="" textlink="">
      <cdr:nvSpPr>
        <cdr:cNvPr id="20" name="Rectangle 1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7628" y="1610412"/>
          <a:ext cx="353473" cy="10267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0.16477</cdr:x>
      <cdr:y>0.44617</cdr:y>
    </cdr:from>
    <cdr:to>
      <cdr:x>0.17621</cdr:x>
      <cdr:y>0.8622</cdr:y>
    </cdr:to>
    <cdr:sp macro="" textlink="">
      <cdr:nvSpPr>
        <cdr:cNvPr id="21" name="Rectangl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4061" y="2592371"/>
          <a:ext cx="98156" cy="2417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0.76344</cdr:x>
      <cdr:y>0.2784</cdr:y>
    </cdr:from>
    <cdr:to>
      <cdr:x>0.80791</cdr:x>
      <cdr:y>0.46307</cdr:y>
    </cdr:to>
    <cdr:sp macro="" textlink="">
      <cdr:nvSpPr>
        <cdr:cNvPr id="22" name="Rectangle 2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1109" y="1617574"/>
          <a:ext cx="381699" cy="10729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0.76776</cdr:x>
      <cdr:y>0.45293</cdr:y>
    </cdr:from>
    <cdr:to>
      <cdr:x>0.77931</cdr:x>
      <cdr:y>0.86051</cdr:y>
    </cdr:to>
    <cdr:sp macro="" textlink="">
      <cdr:nvSpPr>
        <cdr:cNvPr id="24" name="Rectangle 2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0353" y="2631649"/>
          <a:ext cx="96967" cy="23681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0.16159</cdr:x>
      <cdr:y>0.2784</cdr:y>
    </cdr:from>
    <cdr:to>
      <cdr:x>0.78274</cdr:x>
      <cdr:y>0.29745</cdr:y>
    </cdr:to>
    <cdr:sp macro="" textlink="">
      <cdr:nvSpPr>
        <cdr:cNvPr id="25" name="Rectangle 2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625" y="1617573"/>
          <a:ext cx="5322154" cy="11067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0.43709</cdr:x>
      <cdr:y>0.16725</cdr:y>
    </cdr:from>
    <cdr:to>
      <cdr:x>0.4637</cdr:x>
      <cdr:y>0.27886</cdr:y>
    </cdr:to>
    <cdr:sp macro="" textlink="">
      <cdr:nvSpPr>
        <cdr:cNvPr id="26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51082" y="971767"/>
          <a:ext cx="228411" cy="6484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0.4637</cdr:x>
      <cdr:y>0.15188</cdr:y>
    </cdr:from>
    <cdr:to>
      <cdr:x>0.54922</cdr:x>
      <cdr:y>0.21431</cdr:y>
    </cdr:to>
    <cdr:sp macro="" textlink="">
      <cdr:nvSpPr>
        <cdr:cNvPr id="27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9493" y="882463"/>
          <a:ext cx="733934" cy="3627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T.O. Deck EL = 797.60</a:t>
          </a:r>
        </a:p>
      </cdr:txBody>
    </cdr:sp>
  </cdr:relSizeAnchor>
  <cdr:relSizeAnchor xmlns:cdr="http://schemas.openxmlformats.org/drawingml/2006/chartDrawing">
    <cdr:from>
      <cdr:x>0.37759</cdr:x>
      <cdr:y>0.63948</cdr:y>
    </cdr:from>
    <cdr:to>
      <cdr:x>0.4042</cdr:x>
      <cdr:y>0.70716</cdr:y>
    </cdr:to>
    <cdr:sp macro="" textlink="">
      <cdr:nvSpPr>
        <cdr:cNvPr id="28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40479" y="3715539"/>
          <a:ext cx="228368" cy="3932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0.4042</cdr:x>
      <cdr:y>0.69516</cdr:y>
    </cdr:from>
    <cdr:to>
      <cdr:x>0.48858</cdr:x>
      <cdr:y>0.76096</cdr:y>
    </cdr:to>
    <cdr:sp macro="" textlink="">
      <cdr:nvSpPr>
        <cdr:cNvPr id="29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8847" y="4039053"/>
          <a:ext cx="724151" cy="382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Pier 1 EL = 780.29</a:t>
          </a:r>
        </a:p>
      </cdr:txBody>
    </cdr:sp>
  </cdr:relSizeAnchor>
  <cdr:relSizeAnchor xmlns:cdr="http://schemas.openxmlformats.org/drawingml/2006/chartDrawing">
    <cdr:from>
      <cdr:x>0.57668</cdr:x>
      <cdr:y>0.64261</cdr:y>
    </cdr:from>
    <cdr:to>
      <cdr:x>0.60533</cdr:x>
      <cdr:y>0.71053</cdr:y>
    </cdr:to>
    <cdr:sp macro="" textlink="">
      <cdr:nvSpPr>
        <cdr:cNvPr id="30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949107" y="3733713"/>
          <a:ext cx="245888" cy="3946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0.60254</cdr:x>
      <cdr:y>0.69829</cdr:y>
    </cdr:from>
    <cdr:to>
      <cdr:x>0.69312</cdr:x>
      <cdr:y>0.76434</cdr:y>
    </cdr:to>
    <cdr:sp macro="" textlink="">
      <cdr:nvSpPr>
        <cdr:cNvPr id="31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1037" y="4057267"/>
          <a:ext cx="777305" cy="383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Pier 2 EL = 780.55</a:t>
          </a:r>
        </a:p>
      </cdr:txBody>
    </cdr:sp>
  </cdr:relSizeAnchor>
  <cdr:relSizeAnchor xmlns:cdr="http://schemas.openxmlformats.org/drawingml/2006/chartDrawing">
    <cdr:from>
      <cdr:x>0.18651</cdr:x>
      <cdr:y>0.45388</cdr:y>
    </cdr:from>
    <cdr:to>
      <cdr:x>0.22456</cdr:x>
      <cdr:y>0.56711</cdr:y>
    </cdr:to>
    <cdr:sp macro="" textlink="">
      <cdr:nvSpPr>
        <cdr:cNvPr id="32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600593" y="2641469"/>
          <a:ext cx="326613" cy="6590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0.22456</cdr:x>
      <cdr:y>0.55512</cdr:y>
    </cdr:from>
    <cdr:to>
      <cdr:x>0.30894</cdr:x>
      <cdr:y>0.62092</cdr:y>
    </cdr:to>
    <cdr:sp macro="" textlink="">
      <cdr:nvSpPr>
        <cdr:cNvPr id="33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7206" y="3230645"/>
          <a:ext cx="724082" cy="3829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Abut. 1 EL = 789.03</a:t>
          </a:r>
        </a:p>
      </cdr:txBody>
    </cdr:sp>
  </cdr:relSizeAnchor>
  <cdr:relSizeAnchor xmlns:cdr="http://schemas.openxmlformats.org/drawingml/2006/chartDrawing">
    <cdr:from>
      <cdr:x>0.74041</cdr:x>
      <cdr:y>0.45894</cdr:y>
    </cdr:from>
    <cdr:to>
      <cdr:x>0.76548</cdr:x>
      <cdr:y>0.57631</cdr:y>
    </cdr:to>
    <cdr:sp macro="" textlink="">
      <cdr:nvSpPr>
        <cdr:cNvPr id="34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343454" y="2666555"/>
          <a:ext cx="217307" cy="6819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0.65364</cdr:x>
      <cdr:y>0.56693</cdr:y>
    </cdr:from>
    <cdr:to>
      <cdr:x>0.73826</cdr:x>
      <cdr:y>0.63273</cdr:y>
    </cdr:to>
    <cdr:sp macro="" textlink="">
      <cdr:nvSpPr>
        <cdr:cNvPr id="35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3133" y="3294005"/>
          <a:ext cx="721920" cy="382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Abut. 2 EL = 789.79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0.37108</cdr:x>
      <cdr:y>0.35761</cdr:y>
    </cdr:from>
    <cdr:to>
      <cdr:x>0.42058</cdr:x>
      <cdr:y>0.38336</cdr:y>
    </cdr:to>
    <cdr:sp macro="" textlink="">
      <cdr:nvSpPr>
        <cdr:cNvPr id="1073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84646" y="2077803"/>
          <a:ext cx="424810" cy="149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0.42058</cdr:x>
      <cdr:y>0.34561</cdr:y>
    </cdr:from>
    <cdr:to>
      <cdr:x>0.50408</cdr:x>
      <cdr:y>0.38336</cdr:y>
    </cdr:to>
    <cdr:sp macro="" textlink="">
      <cdr:nvSpPr>
        <cdr:cNvPr id="1074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456" y="2008080"/>
          <a:ext cx="716599" cy="219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Pier 1</a:t>
          </a:r>
        </a:p>
      </cdr:txBody>
    </cdr:sp>
  </cdr:relSizeAnchor>
  <cdr:relSizeAnchor xmlns:cdr="http://schemas.openxmlformats.org/drawingml/2006/chartDrawing">
    <cdr:from>
      <cdr:x>0.17277</cdr:x>
      <cdr:y>0.15375</cdr:y>
    </cdr:from>
    <cdr:to>
      <cdr:x>0.22631</cdr:x>
      <cdr:y>0.21126</cdr:y>
    </cdr:to>
    <cdr:sp macro="" textlink="">
      <cdr:nvSpPr>
        <cdr:cNvPr id="1079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82758" y="893326"/>
          <a:ext cx="459440" cy="3341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0.7113</cdr:x>
      <cdr:y>0.14848</cdr:y>
    </cdr:from>
    <cdr:to>
      <cdr:x>0.77258</cdr:x>
      <cdr:y>0.21394</cdr:y>
    </cdr:to>
    <cdr:sp macro="" textlink="">
      <cdr:nvSpPr>
        <cdr:cNvPr id="1080" name="Line 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97984" y="862707"/>
          <a:ext cx="523761" cy="3803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0.22706</cdr:x>
      <cdr:y>0.13875</cdr:y>
    </cdr:from>
    <cdr:to>
      <cdr:x>0.39361</cdr:x>
      <cdr:y>0.18898</cdr:y>
    </cdr:to>
    <cdr:sp macro="" textlink="">
      <cdr:nvSpPr>
        <cdr:cNvPr id="1081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8635" y="806172"/>
          <a:ext cx="1429303" cy="2918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East Abutment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0.54693</cdr:x>
      <cdr:y>0.12951</cdr:y>
    </cdr:from>
    <cdr:to>
      <cdr:x>0.78214</cdr:x>
      <cdr:y>0.18054</cdr:y>
    </cdr:to>
    <cdr:sp macro="" textlink="">
      <cdr:nvSpPr>
        <cdr:cNvPr id="1082" name="Text Box 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793" y="752486"/>
          <a:ext cx="2018578" cy="2964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West Abutment</a:t>
          </a:r>
        </a:p>
      </cdr:txBody>
    </cdr:sp>
  </cdr:relSizeAnchor>
  <cdr:relSizeAnchor xmlns:cdr="http://schemas.openxmlformats.org/drawingml/2006/chartDrawing">
    <cdr:from>
      <cdr:x>0.77333</cdr:x>
      <cdr:y>0.17885</cdr:y>
    </cdr:from>
    <cdr:to>
      <cdr:x>0.77486</cdr:x>
      <cdr:y>0.86357</cdr:y>
    </cdr:to>
    <cdr:sp macro="" textlink="">
      <cdr:nvSpPr>
        <cdr:cNvPr id="1086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182" y="1039164"/>
          <a:ext cx="13130" cy="39783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0.37183</cdr:x>
      <cdr:y>0.18391</cdr:y>
    </cdr:from>
    <cdr:to>
      <cdr:x>0.37186</cdr:x>
      <cdr:y>0.86037</cdr:y>
    </cdr:to>
    <cdr:sp macro="" textlink="">
      <cdr:nvSpPr>
        <cdr:cNvPr id="1087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91082" y="1068562"/>
          <a:ext cx="258" cy="39304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0.36244</cdr:x>
      <cdr:y>0.31721</cdr:y>
    </cdr:from>
    <cdr:to>
      <cdr:x>0.38102</cdr:x>
      <cdr:y>0.6397</cdr:y>
    </cdr:to>
    <cdr:sp macro="" textlink="">
      <cdr:nvSpPr>
        <cdr:cNvPr id="1088" name="Rectangle 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0497" y="1843069"/>
          <a:ext cx="159454" cy="18737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0.57056</cdr:x>
      <cdr:y>0.3593</cdr:y>
    </cdr:from>
    <cdr:to>
      <cdr:x>0.61981</cdr:x>
      <cdr:y>0.3843</cdr:y>
    </cdr:to>
    <cdr:sp macro="" textlink="">
      <cdr:nvSpPr>
        <cdr:cNvPr id="1091" name="Line 6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96535" y="2087622"/>
          <a:ext cx="422665" cy="1452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0.61981</cdr:x>
      <cdr:y>0.3473</cdr:y>
    </cdr:from>
    <cdr:to>
      <cdr:x>0.70256</cdr:x>
      <cdr:y>0.3843</cdr:y>
    </cdr:to>
    <cdr:sp macro="" textlink="">
      <cdr:nvSpPr>
        <cdr:cNvPr id="1092" name="Text Box 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9200" y="2017899"/>
          <a:ext cx="710162" cy="2149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Pier 2</a:t>
          </a:r>
        </a:p>
      </cdr:txBody>
    </cdr:sp>
  </cdr:relSizeAnchor>
  <cdr:relSizeAnchor xmlns:cdr="http://schemas.openxmlformats.org/drawingml/2006/chartDrawing">
    <cdr:from>
      <cdr:x>0.57096</cdr:x>
      <cdr:y>0.18391</cdr:y>
    </cdr:from>
    <cdr:to>
      <cdr:x>0.57131</cdr:x>
      <cdr:y>0.86231</cdr:y>
    </cdr:to>
    <cdr:sp macro="" textlink="">
      <cdr:nvSpPr>
        <cdr:cNvPr id="1093" name="Line 6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99968" y="1068562"/>
          <a:ext cx="3003" cy="39416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0.36583</cdr:x>
      <cdr:y>0.6287</cdr:y>
    </cdr:from>
    <cdr:to>
      <cdr:x>0.37759</cdr:x>
      <cdr:y>0.86012</cdr:y>
    </cdr:to>
    <cdr:sp macro="" textlink="">
      <cdr:nvSpPr>
        <cdr:cNvPr id="1097" name="Rectangle 7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9562" y="3652887"/>
          <a:ext cx="100902" cy="1344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0.56181</cdr:x>
      <cdr:y>0.31721</cdr:y>
    </cdr:from>
    <cdr:to>
      <cdr:x>0.57881</cdr:x>
      <cdr:y>0.64483</cdr:y>
    </cdr:to>
    <cdr:sp macro="" textlink="">
      <cdr:nvSpPr>
        <cdr:cNvPr id="1098" name="Rectangle 7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1442" y="1843069"/>
          <a:ext cx="145895" cy="19035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0.56506</cdr:x>
      <cdr:y>0.63884</cdr:y>
    </cdr:from>
    <cdr:to>
      <cdr:x>0.57553</cdr:x>
      <cdr:y>0.86081</cdr:y>
    </cdr:to>
    <cdr:sp macro="" textlink="">
      <cdr:nvSpPr>
        <cdr:cNvPr id="1099" name="Rectangle 7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9360" y="3711804"/>
          <a:ext cx="89894" cy="1289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0.39933</cdr:x>
      <cdr:y>0.43195</cdr:y>
    </cdr:from>
    <cdr:to>
      <cdr:x>0.63961</cdr:x>
      <cdr:y>0.53656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427074" y="2509737"/>
          <a:ext cx="2062089" cy="607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2">
                  <a:lumMod val="60000"/>
                  <a:lumOff val="40000"/>
                </a:schemeClr>
              </a:solidFill>
            </a:rPr>
            <a:t>WATER ELEVATION:</a:t>
          </a:r>
        </a:p>
        <a:p xmlns:a="http://schemas.openxmlformats.org/drawingml/2006/main">
          <a:r>
            <a:rPr lang="en-US" sz="1100">
              <a:solidFill>
                <a:schemeClr val="tx2">
                  <a:lumMod val="60000"/>
                  <a:lumOff val="40000"/>
                </a:schemeClr>
              </a:solidFill>
            </a:rPr>
            <a:t> 5/17/12</a:t>
          </a:r>
        </a:p>
        <a:p xmlns:a="http://schemas.openxmlformats.org/drawingml/2006/main">
          <a:r>
            <a:rPr lang="en-US" sz="1100" u="sng">
              <a:solidFill>
                <a:schemeClr val="tx2">
                  <a:lumMod val="60000"/>
                  <a:lumOff val="40000"/>
                </a:schemeClr>
              </a:solidFill>
            </a:rPr>
            <a:t>786.0                                            _</a:t>
          </a:r>
          <a:r>
            <a:rPr lang="en-US" sz="1100" u="sng" baseline="0">
              <a:solidFill>
                <a:schemeClr val="tx2">
                  <a:lumMod val="60000"/>
                  <a:lumOff val="40000"/>
                </a:schemeClr>
              </a:solidFill>
            </a:rPr>
            <a:t>                   </a:t>
          </a:r>
          <a:endParaRPr lang="en-US" sz="1100" u="sng">
            <a:solidFill>
              <a:schemeClr val="tx2">
                <a:lumMod val="60000"/>
                <a:lumOff val="40000"/>
              </a:schemeClr>
            </a:solidFill>
          </a:endParaRPr>
        </a:p>
        <a:p xmlns:a="http://schemas.openxmlformats.org/drawingml/2006/main">
          <a:endParaRPr lang="en-US" sz="1100" u="sng"/>
        </a:p>
      </cdr:txBody>
    </cdr:sp>
  </cdr:relSizeAnchor>
  <cdr:relSizeAnchor xmlns:cdr="http://schemas.openxmlformats.org/drawingml/2006/chartDrawing">
    <cdr:from>
      <cdr:x>0.16248</cdr:x>
      <cdr:y>0.24634</cdr:y>
    </cdr:from>
    <cdr:to>
      <cdr:x>0.78264</cdr:x>
      <cdr:y>0.31435</cdr:y>
    </cdr:to>
    <cdr:sp macro="" textlink="">
      <cdr:nvSpPr>
        <cdr:cNvPr id="19" name="Rectangl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4407" y="1431297"/>
          <a:ext cx="5322191" cy="3951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0.12586</cdr:x>
      <cdr:y>0.22778</cdr:y>
    </cdr:from>
    <cdr:to>
      <cdr:x>0.18879</cdr:x>
      <cdr:y>0.45388</cdr:y>
    </cdr:to>
    <cdr:sp macro="" textlink="">
      <cdr:nvSpPr>
        <cdr:cNvPr id="20" name="Rectangle 1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0154" y="1325644"/>
          <a:ext cx="540077" cy="13158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0.16706</cdr:x>
      <cdr:y>0.44448</cdr:y>
    </cdr:from>
    <cdr:to>
      <cdr:x>0.1785</cdr:x>
      <cdr:y>0.8622</cdr:y>
    </cdr:to>
    <cdr:sp macro="" textlink="">
      <cdr:nvSpPr>
        <cdr:cNvPr id="21" name="Rectangl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3713" y="2582552"/>
          <a:ext cx="98143" cy="2427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0.76204</cdr:x>
      <cdr:y>0.22947</cdr:y>
    </cdr:from>
    <cdr:to>
      <cdr:x>0.82268</cdr:x>
      <cdr:y>0.46232</cdr:y>
    </cdr:to>
    <cdr:sp macro="" textlink="">
      <cdr:nvSpPr>
        <cdr:cNvPr id="22" name="Rectangle 2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9873" y="1333279"/>
          <a:ext cx="520414" cy="135291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0.76661</cdr:x>
      <cdr:y>0.45293</cdr:y>
    </cdr:from>
    <cdr:to>
      <cdr:x>0.77806</cdr:x>
      <cdr:y>0.8622</cdr:y>
    </cdr:to>
    <cdr:sp macro="" textlink="">
      <cdr:nvSpPr>
        <cdr:cNvPr id="24" name="Rectangle 2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9067" y="2631648"/>
          <a:ext cx="98254" cy="2377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0.16248</cdr:x>
      <cdr:y>0.22778</cdr:y>
    </cdr:from>
    <cdr:to>
      <cdr:x>0.78264</cdr:x>
      <cdr:y>0.24675</cdr:y>
    </cdr:to>
    <cdr:sp macro="" textlink="">
      <cdr:nvSpPr>
        <cdr:cNvPr id="25" name="Rectangle 2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4407" y="1323458"/>
          <a:ext cx="5322191" cy="1102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0.42221</cdr:x>
      <cdr:y>0.15373</cdr:y>
    </cdr:from>
    <cdr:to>
      <cdr:x>0.43624</cdr:x>
      <cdr:y>0.22778</cdr:y>
    </cdr:to>
    <cdr:sp macro="" textlink="">
      <cdr:nvSpPr>
        <cdr:cNvPr id="26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623428" y="894683"/>
          <a:ext cx="120402" cy="4309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0.43624</cdr:x>
      <cdr:y>0.13836</cdr:y>
    </cdr:from>
    <cdr:to>
      <cdr:x>0.52176</cdr:x>
      <cdr:y>0.20079</cdr:y>
    </cdr:to>
    <cdr:sp macro="" textlink="">
      <cdr:nvSpPr>
        <cdr:cNvPr id="27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3830" y="805205"/>
          <a:ext cx="733902" cy="363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T.O. Deck EL = 800.00</a:t>
          </a:r>
        </a:p>
      </cdr:txBody>
    </cdr:sp>
  </cdr:relSizeAnchor>
  <cdr:relSizeAnchor xmlns:cdr="http://schemas.openxmlformats.org/drawingml/2006/chartDrawing">
    <cdr:from>
      <cdr:x>0.37873</cdr:x>
      <cdr:y>0.63779</cdr:y>
    </cdr:from>
    <cdr:to>
      <cdr:x>0.40534</cdr:x>
      <cdr:y>0.70547</cdr:y>
    </cdr:to>
    <cdr:sp macro="" textlink="">
      <cdr:nvSpPr>
        <cdr:cNvPr id="28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0298" y="3705719"/>
          <a:ext cx="228368" cy="3932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0.40534</cdr:x>
      <cdr:y>0.69347</cdr:y>
    </cdr:from>
    <cdr:to>
      <cdr:x>0.48972</cdr:x>
      <cdr:y>0.75927</cdr:y>
    </cdr:to>
    <cdr:sp macro="" textlink="">
      <cdr:nvSpPr>
        <cdr:cNvPr id="29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666" y="4029233"/>
          <a:ext cx="724151" cy="382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Pier 1 EL = 780.29</a:t>
          </a:r>
        </a:p>
      </cdr:txBody>
    </cdr:sp>
  </cdr:relSizeAnchor>
  <cdr:relSizeAnchor xmlns:cdr="http://schemas.openxmlformats.org/drawingml/2006/chartDrawing">
    <cdr:from>
      <cdr:x>0.57783</cdr:x>
      <cdr:y>0.64116</cdr:y>
    </cdr:from>
    <cdr:to>
      <cdr:x>0.60444</cdr:x>
      <cdr:y>0.70884</cdr:y>
    </cdr:to>
    <cdr:sp macro="" textlink="">
      <cdr:nvSpPr>
        <cdr:cNvPr id="30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958926" y="3725299"/>
          <a:ext cx="228368" cy="3932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0.60444</cdr:x>
      <cdr:y>0.69684</cdr:y>
    </cdr:from>
    <cdr:to>
      <cdr:x>0.68881</cdr:x>
      <cdr:y>0.76265</cdr:y>
    </cdr:to>
    <cdr:sp macro="" textlink="">
      <cdr:nvSpPr>
        <cdr:cNvPr id="31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7294" y="4048814"/>
          <a:ext cx="724065" cy="3823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Pier 2 EL = 780.55</a:t>
          </a:r>
        </a:p>
      </cdr:txBody>
    </cdr:sp>
  </cdr:relSizeAnchor>
  <cdr:relSizeAnchor xmlns:cdr="http://schemas.openxmlformats.org/drawingml/2006/chartDrawing">
    <cdr:from>
      <cdr:x>0.18651</cdr:x>
      <cdr:y>0.45388</cdr:y>
    </cdr:from>
    <cdr:to>
      <cdr:x>0.22456</cdr:x>
      <cdr:y>0.56711</cdr:y>
    </cdr:to>
    <cdr:sp macro="" textlink="">
      <cdr:nvSpPr>
        <cdr:cNvPr id="32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600593" y="2641469"/>
          <a:ext cx="326613" cy="6590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0.22456</cdr:x>
      <cdr:y>0.55512</cdr:y>
    </cdr:from>
    <cdr:to>
      <cdr:x>0.30894</cdr:x>
      <cdr:y>0.62092</cdr:y>
    </cdr:to>
    <cdr:sp macro="" textlink="">
      <cdr:nvSpPr>
        <cdr:cNvPr id="33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7206" y="3230645"/>
          <a:ext cx="724082" cy="3829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Abut. 1 EL = 789.03</a:t>
          </a:r>
        </a:p>
      </cdr:txBody>
    </cdr:sp>
  </cdr:relSizeAnchor>
  <cdr:relSizeAnchor xmlns:cdr="http://schemas.openxmlformats.org/drawingml/2006/chartDrawing">
    <cdr:from>
      <cdr:x>0.72772</cdr:x>
      <cdr:y>0.45894</cdr:y>
    </cdr:from>
    <cdr:to>
      <cdr:x>0.76548</cdr:x>
      <cdr:y>0.57536</cdr:y>
    </cdr:to>
    <cdr:sp macro="" textlink="">
      <cdr:nvSpPr>
        <cdr:cNvPr id="34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245287" y="2666556"/>
          <a:ext cx="324057" cy="6764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0.63877</cdr:x>
      <cdr:y>0.56693</cdr:y>
    </cdr:from>
    <cdr:to>
      <cdr:x>0.72314</cdr:x>
      <cdr:y>0.63273</cdr:y>
    </cdr:to>
    <cdr:sp macro="" textlink="">
      <cdr:nvSpPr>
        <cdr:cNvPr id="35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1916" y="3294005"/>
          <a:ext cx="724066" cy="382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Abut. 2 EL = 789.79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1"/>
  <sheetViews>
    <sheetView tabSelected="1" zoomScaleNormal="100" workbookViewId="0">
      <pane ySplit="7" topLeftCell="A8" activePane="bottomLeft" state="frozen"/>
      <selection pane="bottomLeft" activeCell="L5" sqref="L5"/>
    </sheetView>
  </sheetViews>
  <sheetFormatPr defaultRowHeight="12.75"/>
  <cols>
    <col min="1" max="1" width="10.85546875" style="2" customWidth="1"/>
    <col min="2" max="2" width="11.42578125" style="2" customWidth="1"/>
    <col min="3" max="3" width="11.28515625" style="2" customWidth="1"/>
    <col min="4" max="4" width="8.85546875" style="2" bestFit="1" customWidth="1"/>
    <col min="5" max="5" width="8.28515625" style="2" bestFit="1" customWidth="1"/>
    <col min="6" max="6" width="8.85546875" style="2" bestFit="1" customWidth="1"/>
    <col min="7" max="7" width="9" style="2" customWidth="1"/>
    <col min="8" max="8" width="8.85546875" style="2" bestFit="1" customWidth="1"/>
    <col min="9" max="9" width="8.28515625" style="2" bestFit="1" customWidth="1"/>
    <col min="10" max="10" width="8.85546875" style="2" bestFit="1" customWidth="1"/>
    <col min="11" max="11" width="9.28515625" style="2" bestFit="1" customWidth="1"/>
    <col min="12" max="12" width="8.85546875" style="2" bestFit="1" customWidth="1"/>
    <col min="13" max="13" width="7.140625" style="2" customWidth="1"/>
    <col min="14" max="14" width="8.85546875" style="2" bestFit="1" customWidth="1"/>
    <col min="15" max="15" width="7.140625" style="2" customWidth="1"/>
    <col min="16" max="16" width="8.85546875" style="2" bestFit="1" customWidth="1"/>
    <col min="17" max="17" width="7.140625" style="2" customWidth="1"/>
    <col min="18" max="18" width="8.85546875" style="2" bestFit="1" customWidth="1"/>
    <col min="19" max="19" width="7.140625" style="2" customWidth="1"/>
    <col min="20" max="20" width="18.140625" style="2" bestFit="1" customWidth="1"/>
    <col min="21" max="16384" width="9.140625" style="2"/>
  </cols>
  <sheetData>
    <row r="1" spans="1:25" ht="15.7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1"/>
      <c r="V1" s="1"/>
      <c r="W1" s="1"/>
      <c r="X1" s="1"/>
      <c r="Y1" s="1"/>
    </row>
    <row r="2" spans="1:25">
      <c r="A2" s="3" t="s">
        <v>15</v>
      </c>
      <c r="F2" s="3" t="s">
        <v>14</v>
      </c>
      <c r="K2" s="3" t="s">
        <v>16</v>
      </c>
    </row>
    <row r="3" spans="1:25">
      <c r="A3" s="2" t="s">
        <v>3</v>
      </c>
      <c r="B3" s="23" t="s">
        <v>23</v>
      </c>
      <c r="C3" s="23"/>
      <c r="D3" s="23"/>
      <c r="F3" s="20" t="s">
        <v>17</v>
      </c>
      <c r="H3" s="2">
        <f>796+3+1</f>
        <v>800</v>
      </c>
      <c r="I3" s="20" t="s">
        <v>18</v>
      </c>
      <c r="K3" s="20" t="s">
        <v>17</v>
      </c>
      <c r="M3" s="2">
        <f>794+3+0.6</f>
        <v>797.6</v>
      </c>
      <c r="N3" s="20" t="s">
        <v>18</v>
      </c>
    </row>
    <row r="4" spans="1:25">
      <c r="A4" s="2" t="s">
        <v>4</v>
      </c>
      <c r="B4" s="24" t="s">
        <v>28</v>
      </c>
      <c r="C4" s="24"/>
      <c r="D4" s="24"/>
      <c r="F4" s="20" t="s">
        <v>19</v>
      </c>
      <c r="H4" s="2">
        <v>2.7</v>
      </c>
      <c r="I4" s="20" t="s">
        <v>18</v>
      </c>
      <c r="K4" s="20" t="s">
        <v>19</v>
      </c>
      <c r="M4" s="2">
        <v>2.7</v>
      </c>
      <c r="N4" s="20" t="s">
        <v>18</v>
      </c>
    </row>
    <row r="5" spans="1:25">
      <c r="A5" s="2" t="s">
        <v>2</v>
      </c>
      <c r="B5" s="25" t="s">
        <v>13</v>
      </c>
      <c r="C5" s="25"/>
      <c r="D5" s="25"/>
      <c r="F5" s="20" t="s">
        <v>21</v>
      </c>
      <c r="K5" s="20" t="s">
        <v>21</v>
      </c>
    </row>
    <row r="6" spans="1:25">
      <c r="B6" s="25" t="s">
        <v>12</v>
      </c>
      <c r="C6" s="25"/>
      <c r="D6" s="25"/>
      <c r="F6" s="21" t="s">
        <v>20</v>
      </c>
      <c r="H6" s="37">
        <v>16.7</v>
      </c>
      <c r="I6" s="20" t="s">
        <v>18</v>
      </c>
      <c r="K6" s="21" t="s">
        <v>20</v>
      </c>
      <c r="M6" s="37">
        <v>14.3</v>
      </c>
      <c r="N6" s="20" t="s">
        <v>18</v>
      </c>
      <c r="O6" s="39" t="str">
        <f>IF(M7&lt;H7,"Error! Upstream water elevation Cannot be less than Downstream water elevation.","")</f>
        <v/>
      </c>
    </row>
    <row r="7" spans="1:25">
      <c r="B7" s="25" t="s">
        <v>9</v>
      </c>
      <c r="C7" s="25"/>
      <c r="D7" s="25"/>
      <c r="F7" s="21" t="s">
        <v>24</v>
      </c>
      <c r="H7" s="2">
        <f>H3+H4-H6</f>
        <v>786</v>
      </c>
      <c r="I7" s="21" t="s">
        <v>18</v>
      </c>
      <c r="K7" s="21" t="s">
        <v>24</v>
      </c>
      <c r="M7" s="2">
        <f>M3+M4-M6</f>
        <v>786.00000000000011</v>
      </c>
      <c r="N7" s="21" t="s">
        <v>18</v>
      </c>
      <c r="O7" s="39" t="str">
        <f>IF(M7&lt;H7,"Please use judgement to adjust or verify in field.","")</f>
        <v/>
      </c>
    </row>
    <row r="8" spans="1:25" ht="13.5" thickBot="1">
      <c r="A8" s="3" t="str">
        <f>F2</f>
        <v>South Side/ Down Stream</v>
      </c>
      <c r="B8" s="3"/>
      <c r="C8" s="3"/>
      <c r="D8" s="3"/>
    </row>
    <row r="9" spans="1:25" ht="12.75" customHeight="1">
      <c r="A9" s="40" t="s">
        <v>22</v>
      </c>
      <c r="B9" s="4" t="s">
        <v>1</v>
      </c>
      <c r="C9" s="9">
        <v>41046</v>
      </c>
      <c r="D9" s="4" t="s">
        <v>1</v>
      </c>
      <c r="E9" s="9"/>
      <c r="F9" s="4" t="s">
        <v>1</v>
      </c>
      <c r="G9" s="9"/>
      <c r="H9" s="4" t="s">
        <v>1</v>
      </c>
      <c r="I9" s="9"/>
      <c r="J9" s="4" t="s">
        <v>1</v>
      </c>
      <c r="K9" s="9"/>
      <c r="L9" s="4" t="s">
        <v>1</v>
      </c>
      <c r="M9" s="9"/>
      <c r="N9" s="4" t="s">
        <v>1</v>
      </c>
      <c r="O9" s="9"/>
      <c r="P9" s="4" t="s">
        <v>1</v>
      </c>
      <c r="Q9" s="9"/>
      <c r="R9" s="4" t="s">
        <v>1</v>
      </c>
      <c r="S9" s="9"/>
      <c r="T9" s="43" t="s">
        <v>5</v>
      </c>
    </row>
    <row r="10" spans="1:25" ht="13.5" thickBot="1">
      <c r="A10" s="41"/>
      <c r="B10" s="10" t="s">
        <v>6</v>
      </c>
      <c r="C10" s="6">
        <v>2012</v>
      </c>
      <c r="D10" s="5" t="s">
        <v>6</v>
      </c>
      <c r="E10" s="6"/>
      <c r="F10" s="5" t="s">
        <v>6</v>
      </c>
      <c r="G10" s="6"/>
      <c r="H10" s="5" t="s">
        <v>6</v>
      </c>
      <c r="I10" s="6"/>
      <c r="J10" s="5" t="s">
        <v>6</v>
      </c>
      <c r="K10" s="6"/>
      <c r="L10" s="5" t="s">
        <v>6</v>
      </c>
      <c r="M10" s="6"/>
      <c r="N10" s="5" t="s">
        <v>6</v>
      </c>
      <c r="O10" s="6"/>
      <c r="P10" s="5" t="s">
        <v>6</v>
      </c>
      <c r="Q10" s="6"/>
      <c r="R10" s="5" t="s">
        <v>6</v>
      </c>
      <c r="S10" s="6"/>
      <c r="T10" s="44"/>
    </row>
    <row r="11" spans="1:25">
      <c r="A11" s="42"/>
      <c r="B11" s="22" t="s">
        <v>7</v>
      </c>
      <c r="C11" s="26" t="s">
        <v>8</v>
      </c>
      <c r="D11" s="4" t="s">
        <v>7</v>
      </c>
      <c r="E11" s="7" t="s">
        <v>8</v>
      </c>
      <c r="F11" s="5" t="s">
        <v>7</v>
      </c>
      <c r="G11" s="6" t="s">
        <v>8</v>
      </c>
      <c r="H11" s="5" t="s">
        <v>7</v>
      </c>
      <c r="I11" s="6" t="s">
        <v>8</v>
      </c>
      <c r="J11" s="5" t="s">
        <v>7</v>
      </c>
      <c r="K11" s="6" t="s">
        <v>8</v>
      </c>
      <c r="L11" s="5" t="s">
        <v>7</v>
      </c>
      <c r="M11" s="6" t="s">
        <v>8</v>
      </c>
      <c r="N11" s="5" t="s">
        <v>7</v>
      </c>
      <c r="O11" s="6" t="s">
        <v>8</v>
      </c>
      <c r="P11" s="5" t="s">
        <v>7</v>
      </c>
      <c r="Q11" s="6" t="s">
        <v>8</v>
      </c>
      <c r="R11" s="5" t="s">
        <v>7</v>
      </c>
      <c r="S11" s="6" t="s">
        <v>8</v>
      </c>
      <c r="T11" s="45"/>
    </row>
    <row r="12" spans="1:25">
      <c r="A12" s="14">
        <v>-15</v>
      </c>
      <c r="B12" s="27">
        <v>3</v>
      </c>
      <c r="C12" s="8">
        <f>$H$3+$H$4-B12</f>
        <v>799.7</v>
      </c>
      <c r="D12" s="27"/>
      <c r="E12" s="8" t="str">
        <f>IF(D12="","-",$H$3+$H$4-D12)</f>
        <v>-</v>
      </c>
      <c r="F12" s="27"/>
      <c r="G12" s="8" t="str">
        <f>IF(F12="","-",$H$3+$H$4-F12)</f>
        <v>-</v>
      </c>
      <c r="H12" s="27"/>
      <c r="I12" s="8" t="str">
        <f t="shared" ref="I12:I37" si="0">IF(H12="","-",$H$3+$H$4-H12)</f>
        <v>-</v>
      </c>
      <c r="J12" s="27"/>
      <c r="K12" s="8" t="str">
        <f t="shared" ref="K12:K37" si="1">IF(J12="","-",$H$3+$H$4-J12)</f>
        <v>-</v>
      </c>
      <c r="L12" s="27"/>
      <c r="M12" s="8" t="str">
        <f t="shared" ref="M12:M37" si="2">IF(L12="","-",$H$3+$H$4-L12)</f>
        <v>-</v>
      </c>
      <c r="N12" s="27"/>
      <c r="O12" s="8" t="str">
        <f t="shared" ref="O12:O37" si="3">IF(N12="","-",$H$3+$H$4-N12)</f>
        <v>-</v>
      </c>
      <c r="P12" s="27"/>
      <c r="Q12" s="8" t="str">
        <f t="shared" ref="Q12:Q37" si="4">IF(P12="","-",$H$3+$H$4-P12)</f>
        <v>-</v>
      </c>
      <c r="R12" s="27"/>
      <c r="S12" s="8" t="str">
        <f t="shared" ref="S12:S37" si="5">IF(R12="","-",$H$3+$H$4-R12)</f>
        <v>-</v>
      </c>
      <c r="T12" s="11" t="s">
        <v>25</v>
      </c>
    </row>
    <row r="13" spans="1:25">
      <c r="A13" s="14">
        <v>0</v>
      </c>
      <c r="B13" s="28">
        <v>10.6</v>
      </c>
      <c r="C13" s="8">
        <f t="shared" ref="C13:C37" si="6">$H$3+$H$4-B13</f>
        <v>792.1</v>
      </c>
      <c r="D13" s="28"/>
      <c r="E13" s="8" t="str">
        <f t="shared" ref="E13:G37" si="7">IF(D13="","-",$H$3+$H$4-D13)</f>
        <v>-</v>
      </c>
      <c r="F13" s="28"/>
      <c r="G13" s="8" t="str">
        <f t="shared" si="7"/>
        <v>-</v>
      </c>
      <c r="H13" s="28"/>
      <c r="I13" s="8" t="str">
        <f t="shared" si="0"/>
        <v>-</v>
      </c>
      <c r="J13" s="28"/>
      <c r="K13" s="8" t="str">
        <f t="shared" si="1"/>
        <v>-</v>
      </c>
      <c r="L13" s="28"/>
      <c r="M13" s="8" t="str">
        <f t="shared" si="2"/>
        <v>-</v>
      </c>
      <c r="N13" s="28"/>
      <c r="O13" s="8" t="str">
        <f t="shared" si="3"/>
        <v>-</v>
      </c>
      <c r="P13" s="28"/>
      <c r="Q13" s="8" t="str">
        <f t="shared" si="4"/>
        <v>-</v>
      </c>
      <c r="R13" s="28"/>
      <c r="S13" s="8" t="str">
        <f t="shared" si="5"/>
        <v>-</v>
      </c>
      <c r="T13" s="11" t="s">
        <v>26</v>
      </c>
    </row>
    <row r="14" spans="1:25">
      <c r="A14" s="14">
        <v>10</v>
      </c>
      <c r="B14" s="28">
        <v>12.3</v>
      </c>
      <c r="C14" s="8">
        <f t="shared" si="6"/>
        <v>790.40000000000009</v>
      </c>
      <c r="D14" s="28"/>
      <c r="E14" s="8" t="str">
        <f t="shared" si="7"/>
        <v>-</v>
      </c>
      <c r="F14" s="28"/>
      <c r="G14" s="8" t="str">
        <f t="shared" si="7"/>
        <v>-</v>
      </c>
      <c r="H14" s="28"/>
      <c r="I14" s="8" t="str">
        <f t="shared" si="0"/>
        <v>-</v>
      </c>
      <c r="J14" s="28"/>
      <c r="K14" s="8" t="str">
        <f t="shared" si="1"/>
        <v>-</v>
      </c>
      <c r="L14" s="28"/>
      <c r="M14" s="8" t="str">
        <f t="shared" si="2"/>
        <v>-</v>
      </c>
      <c r="N14" s="28"/>
      <c r="O14" s="8" t="str">
        <f t="shared" si="3"/>
        <v>-</v>
      </c>
      <c r="P14" s="28"/>
      <c r="Q14" s="8" t="str">
        <f t="shared" si="4"/>
        <v>-</v>
      </c>
      <c r="R14" s="28"/>
      <c r="S14" s="8" t="str">
        <f t="shared" si="5"/>
        <v>-</v>
      </c>
      <c r="T14" s="11"/>
    </row>
    <row r="15" spans="1:25">
      <c r="A15" s="14">
        <v>20</v>
      </c>
      <c r="B15" s="28">
        <v>15</v>
      </c>
      <c r="C15" s="8">
        <f t="shared" si="6"/>
        <v>787.7</v>
      </c>
      <c r="D15" s="28"/>
      <c r="E15" s="8" t="str">
        <f t="shared" si="7"/>
        <v>-</v>
      </c>
      <c r="F15" s="28"/>
      <c r="G15" s="8" t="str">
        <f t="shared" si="7"/>
        <v>-</v>
      </c>
      <c r="H15" s="28"/>
      <c r="I15" s="8" t="str">
        <f t="shared" si="0"/>
        <v>-</v>
      </c>
      <c r="J15" s="28"/>
      <c r="K15" s="8" t="str">
        <f t="shared" si="1"/>
        <v>-</v>
      </c>
      <c r="L15" s="28"/>
      <c r="M15" s="8" t="str">
        <f t="shared" si="2"/>
        <v>-</v>
      </c>
      <c r="N15" s="28"/>
      <c r="O15" s="8" t="str">
        <f t="shared" si="3"/>
        <v>-</v>
      </c>
      <c r="P15" s="28"/>
      <c r="Q15" s="8" t="str">
        <f t="shared" si="4"/>
        <v>-</v>
      </c>
      <c r="R15" s="28"/>
      <c r="S15" s="8" t="str">
        <f t="shared" si="5"/>
        <v>-</v>
      </c>
      <c r="T15" s="11"/>
    </row>
    <row r="16" spans="1:25">
      <c r="A16" s="14">
        <v>30</v>
      </c>
      <c r="B16" s="28">
        <v>15.2</v>
      </c>
      <c r="C16" s="8">
        <f t="shared" si="6"/>
        <v>787.5</v>
      </c>
      <c r="D16" s="28"/>
      <c r="E16" s="8" t="str">
        <f t="shared" si="7"/>
        <v>-</v>
      </c>
      <c r="F16" s="28"/>
      <c r="G16" s="8" t="str">
        <f t="shared" si="7"/>
        <v>-</v>
      </c>
      <c r="H16" s="28"/>
      <c r="I16" s="8" t="str">
        <f t="shared" si="0"/>
        <v>-</v>
      </c>
      <c r="J16" s="28"/>
      <c r="K16" s="8" t="str">
        <f t="shared" si="1"/>
        <v>-</v>
      </c>
      <c r="L16" s="28"/>
      <c r="M16" s="8" t="str">
        <f t="shared" si="2"/>
        <v>-</v>
      </c>
      <c r="N16" s="28"/>
      <c r="O16" s="8" t="str">
        <f t="shared" si="3"/>
        <v>-</v>
      </c>
      <c r="P16" s="28"/>
      <c r="Q16" s="8" t="str">
        <f t="shared" si="4"/>
        <v>-</v>
      </c>
      <c r="R16" s="28"/>
      <c r="S16" s="8" t="str">
        <f t="shared" si="5"/>
        <v>-</v>
      </c>
      <c r="T16" s="11"/>
    </row>
    <row r="17" spans="1:20">
      <c r="A17" s="14">
        <v>40</v>
      </c>
      <c r="B17" s="28">
        <v>15.2</v>
      </c>
      <c r="C17" s="8">
        <f t="shared" si="6"/>
        <v>787.5</v>
      </c>
      <c r="D17" s="28"/>
      <c r="E17" s="8" t="str">
        <f t="shared" si="7"/>
        <v>-</v>
      </c>
      <c r="F17" s="28"/>
      <c r="G17" s="8" t="str">
        <f t="shared" si="7"/>
        <v>-</v>
      </c>
      <c r="H17" s="28"/>
      <c r="I17" s="8" t="str">
        <f t="shared" si="0"/>
        <v>-</v>
      </c>
      <c r="J17" s="28"/>
      <c r="K17" s="8" t="str">
        <f t="shared" si="1"/>
        <v>-</v>
      </c>
      <c r="L17" s="28"/>
      <c r="M17" s="8" t="str">
        <f t="shared" si="2"/>
        <v>-</v>
      </c>
      <c r="N17" s="28"/>
      <c r="O17" s="8" t="str">
        <f t="shared" si="3"/>
        <v>-</v>
      </c>
      <c r="P17" s="28"/>
      <c r="Q17" s="8" t="str">
        <f t="shared" si="4"/>
        <v>-</v>
      </c>
      <c r="R17" s="28"/>
      <c r="S17" s="8" t="str">
        <f t="shared" si="5"/>
        <v>-</v>
      </c>
      <c r="T17" s="11"/>
    </row>
    <row r="18" spans="1:20">
      <c r="A18" s="14">
        <v>50</v>
      </c>
      <c r="B18" s="28">
        <v>18.3</v>
      </c>
      <c r="C18" s="8">
        <f t="shared" si="6"/>
        <v>784.40000000000009</v>
      </c>
      <c r="D18" s="28"/>
      <c r="E18" s="8" t="str">
        <f t="shared" si="7"/>
        <v>-</v>
      </c>
      <c r="F18" s="28"/>
      <c r="G18" s="8" t="str">
        <f t="shared" si="7"/>
        <v>-</v>
      </c>
      <c r="H18" s="28"/>
      <c r="I18" s="8" t="str">
        <f t="shared" si="0"/>
        <v>-</v>
      </c>
      <c r="J18" s="28"/>
      <c r="K18" s="8" t="str">
        <f t="shared" si="1"/>
        <v>-</v>
      </c>
      <c r="L18" s="28"/>
      <c r="M18" s="8" t="str">
        <f t="shared" si="2"/>
        <v>-</v>
      </c>
      <c r="N18" s="28"/>
      <c r="O18" s="8" t="str">
        <f t="shared" si="3"/>
        <v>-</v>
      </c>
      <c r="P18" s="28"/>
      <c r="Q18" s="8" t="str">
        <f t="shared" si="4"/>
        <v>-</v>
      </c>
      <c r="R18" s="28"/>
      <c r="S18" s="8" t="str">
        <f t="shared" si="5"/>
        <v>-</v>
      </c>
      <c r="T18" s="11"/>
    </row>
    <row r="19" spans="1:20">
      <c r="A19" s="14">
        <v>57.6</v>
      </c>
      <c r="B19" s="28">
        <v>18.7</v>
      </c>
      <c r="C19" s="8">
        <f t="shared" si="6"/>
        <v>784</v>
      </c>
      <c r="D19" s="28"/>
      <c r="E19" s="8" t="str">
        <f t="shared" si="7"/>
        <v>-</v>
      </c>
      <c r="F19" s="28"/>
      <c r="G19" s="8" t="str">
        <f t="shared" si="7"/>
        <v>-</v>
      </c>
      <c r="H19" s="28"/>
      <c r="I19" s="8" t="str">
        <f t="shared" si="0"/>
        <v>-</v>
      </c>
      <c r="J19" s="28"/>
      <c r="K19" s="8" t="str">
        <f t="shared" si="1"/>
        <v>-</v>
      </c>
      <c r="L19" s="28"/>
      <c r="M19" s="8" t="str">
        <f t="shared" si="2"/>
        <v>-</v>
      </c>
      <c r="N19" s="28"/>
      <c r="O19" s="8" t="str">
        <f t="shared" si="3"/>
        <v>-</v>
      </c>
      <c r="P19" s="28"/>
      <c r="Q19" s="8" t="str">
        <f t="shared" si="4"/>
        <v>-</v>
      </c>
      <c r="R19" s="28"/>
      <c r="S19" s="8" t="str">
        <f t="shared" si="5"/>
        <v>-</v>
      </c>
      <c r="T19" s="11"/>
    </row>
    <row r="20" spans="1:20">
      <c r="A20" s="14">
        <v>60</v>
      </c>
      <c r="B20" s="28">
        <v>18.7</v>
      </c>
      <c r="C20" s="8">
        <f t="shared" si="6"/>
        <v>784</v>
      </c>
      <c r="D20" s="28"/>
      <c r="E20" s="8" t="str">
        <f t="shared" si="7"/>
        <v>-</v>
      </c>
      <c r="F20" s="28"/>
      <c r="G20" s="8" t="str">
        <f t="shared" si="7"/>
        <v>-</v>
      </c>
      <c r="H20" s="28"/>
      <c r="I20" s="8" t="str">
        <f t="shared" si="0"/>
        <v>-</v>
      </c>
      <c r="J20" s="28"/>
      <c r="K20" s="8" t="str">
        <f t="shared" si="1"/>
        <v>-</v>
      </c>
      <c r="L20" s="28"/>
      <c r="M20" s="8" t="str">
        <f t="shared" si="2"/>
        <v>-</v>
      </c>
      <c r="N20" s="28"/>
      <c r="O20" s="8" t="str">
        <f t="shared" si="3"/>
        <v>-</v>
      </c>
      <c r="P20" s="28"/>
      <c r="Q20" s="8" t="str">
        <f t="shared" si="4"/>
        <v>-</v>
      </c>
      <c r="R20" s="28"/>
      <c r="S20" s="8" t="str">
        <f t="shared" si="5"/>
        <v>-</v>
      </c>
      <c r="T20" s="11"/>
    </row>
    <row r="21" spans="1:20">
      <c r="A21" s="14">
        <v>62.6</v>
      </c>
      <c r="B21" s="28">
        <v>18.399999999999999</v>
      </c>
      <c r="C21" s="8">
        <f t="shared" si="6"/>
        <v>784.30000000000007</v>
      </c>
      <c r="D21" s="28"/>
      <c r="E21" s="8" t="str">
        <f t="shared" si="7"/>
        <v>-</v>
      </c>
      <c r="F21" s="28"/>
      <c r="G21" s="8" t="str">
        <f t="shared" si="7"/>
        <v>-</v>
      </c>
      <c r="H21" s="28"/>
      <c r="I21" s="8" t="str">
        <f t="shared" si="0"/>
        <v>-</v>
      </c>
      <c r="J21" s="28"/>
      <c r="K21" s="8" t="str">
        <f t="shared" si="1"/>
        <v>-</v>
      </c>
      <c r="L21" s="28"/>
      <c r="M21" s="8" t="str">
        <f t="shared" si="2"/>
        <v>-</v>
      </c>
      <c r="N21" s="28"/>
      <c r="O21" s="8" t="str">
        <f t="shared" si="3"/>
        <v>-</v>
      </c>
      <c r="P21" s="28"/>
      <c r="Q21" s="8" t="str">
        <f t="shared" si="4"/>
        <v>-</v>
      </c>
      <c r="R21" s="28"/>
      <c r="S21" s="8" t="str">
        <f t="shared" si="5"/>
        <v>-</v>
      </c>
      <c r="T21" s="11" t="s">
        <v>10</v>
      </c>
    </row>
    <row r="22" spans="1:20">
      <c r="A22" s="14">
        <v>67.599999999999994</v>
      </c>
      <c r="B22" s="28">
        <v>18.7</v>
      </c>
      <c r="C22" s="8">
        <f t="shared" si="6"/>
        <v>784</v>
      </c>
      <c r="D22" s="28"/>
      <c r="E22" s="8" t="str">
        <f t="shared" si="7"/>
        <v>-</v>
      </c>
      <c r="F22" s="28"/>
      <c r="G22" s="8" t="str">
        <f t="shared" si="7"/>
        <v>-</v>
      </c>
      <c r="H22" s="28"/>
      <c r="I22" s="8" t="str">
        <f t="shared" si="0"/>
        <v>-</v>
      </c>
      <c r="J22" s="28"/>
      <c r="K22" s="8" t="str">
        <f t="shared" si="1"/>
        <v>-</v>
      </c>
      <c r="L22" s="28"/>
      <c r="M22" s="8" t="str">
        <f t="shared" si="2"/>
        <v>-</v>
      </c>
      <c r="N22" s="28"/>
      <c r="O22" s="8" t="str">
        <f t="shared" si="3"/>
        <v>-</v>
      </c>
      <c r="P22" s="28"/>
      <c r="Q22" s="8" t="str">
        <f t="shared" si="4"/>
        <v>-</v>
      </c>
      <c r="R22" s="28"/>
      <c r="S22" s="8" t="str">
        <f t="shared" si="5"/>
        <v>-</v>
      </c>
      <c r="T22" s="11"/>
    </row>
    <row r="23" spans="1:20">
      <c r="A23" s="14">
        <v>70</v>
      </c>
      <c r="B23" s="28">
        <v>18.899999999999999</v>
      </c>
      <c r="C23" s="8">
        <f t="shared" si="6"/>
        <v>783.80000000000007</v>
      </c>
      <c r="D23" s="28"/>
      <c r="E23" s="8" t="str">
        <f t="shared" si="7"/>
        <v>-</v>
      </c>
      <c r="F23" s="28"/>
      <c r="G23" s="8" t="str">
        <f t="shared" si="7"/>
        <v>-</v>
      </c>
      <c r="H23" s="28"/>
      <c r="I23" s="8" t="str">
        <f t="shared" si="0"/>
        <v>-</v>
      </c>
      <c r="J23" s="28"/>
      <c r="K23" s="8" t="str">
        <f t="shared" si="1"/>
        <v>-</v>
      </c>
      <c r="L23" s="28"/>
      <c r="M23" s="8" t="str">
        <f t="shared" si="2"/>
        <v>-</v>
      </c>
      <c r="N23" s="28"/>
      <c r="O23" s="8" t="str">
        <f t="shared" si="3"/>
        <v>-</v>
      </c>
      <c r="P23" s="28"/>
      <c r="Q23" s="8" t="str">
        <f t="shared" si="4"/>
        <v>-</v>
      </c>
      <c r="R23" s="28"/>
      <c r="S23" s="8" t="str">
        <f t="shared" si="5"/>
        <v>-</v>
      </c>
      <c r="T23" s="11"/>
    </row>
    <row r="24" spans="1:20">
      <c r="A24" s="14">
        <v>80</v>
      </c>
      <c r="B24" s="28">
        <v>18.8</v>
      </c>
      <c r="C24" s="8">
        <f t="shared" si="6"/>
        <v>783.90000000000009</v>
      </c>
      <c r="D24" s="28"/>
      <c r="E24" s="8" t="str">
        <f t="shared" si="7"/>
        <v>-</v>
      </c>
      <c r="F24" s="28"/>
      <c r="G24" s="8" t="str">
        <f t="shared" si="7"/>
        <v>-</v>
      </c>
      <c r="H24" s="28"/>
      <c r="I24" s="8" t="str">
        <f t="shared" si="0"/>
        <v>-</v>
      </c>
      <c r="J24" s="28"/>
      <c r="K24" s="8" t="str">
        <f t="shared" si="1"/>
        <v>-</v>
      </c>
      <c r="L24" s="28"/>
      <c r="M24" s="8" t="str">
        <f t="shared" si="2"/>
        <v>-</v>
      </c>
      <c r="N24" s="28"/>
      <c r="O24" s="8" t="str">
        <f t="shared" si="3"/>
        <v>-</v>
      </c>
      <c r="P24" s="28"/>
      <c r="Q24" s="8" t="str">
        <f t="shared" si="4"/>
        <v>-</v>
      </c>
      <c r="R24" s="28"/>
      <c r="S24" s="8" t="str">
        <f t="shared" si="5"/>
        <v>-</v>
      </c>
      <c r="T24" s="11"/>
    </row>
    <row r="25" spans="1:20">
      <c r="A25" s="14">
        <v>90</v>
      </c>
      <c r="B25" s="28">
        <v>18.7</v>
      </c>
      <c r="C25" s="8">
        <f t="shared" si="6"/>
        <v>784</v>
      </c>
      <c r="D25" s="28"/>
      <c r="E25" s="8" t="str">
        <f t="shared" si="7"/>
        <v>-</v>
      </c>
      <c r="F25" s="28"/>
      <c r="G25" s="8" t="str">
        <f t="shared" si="7"/>
        <v>-</v>
      </c>
      <c r="H25" s="28"/>
      <c r="I25" s="8" t="str">
        <f t="shared" si="0"/>
        <v>-</v>
      </c>
      <c r="J25" s="28"/>
      <c r="K25" s="8" t="str">
        <f t="shared" si="1"/>
        <v>-</v>
      </c>
      <c r="L25" s="28"/>
      <c r="M25" s="8" t="str">
        <f t="shared" si="2"/>
        <v>-</v>
      </c>
      <c r="N25" s="28"/>
      <c r="O25" s="8" t="str">
        <f t="shared" si="3"/>
        <v>-</v>
      </c>
      <c r="P25" s="28"/>
      <c r="Q25" s="8" t="str">
        <f t="shared" si="4"/>
        <v>-</v>
      </c>
      <c r="R25" s="28"/>
      <c r="S25" s="8" t="str">
        <f t="shared" si="5"/>
        <v>-</v>
      </c>
      <c r="T25" s="11"/>
    </row>
    <row r="26" spans="1:20">
      <c r="A26" s="14">
        <v>100</v>
      </c>
      <c r="B26" s="28">
        <v>18.7</v>
      </c>
      <c r="C26" s="8">
        <f t="shared" si="6"/>
        <v>784</v>
      </c>
      <c r="D26" s="28"/>
      <c r="E26" s="8" t="str">
        <f t="shared" si="7"/>
        <v>-</v>
      </c>
      <c r="F26" s="28"/>
      <c r="G26" s="8" t="str">
        <f t="shared" si="7"/>
        <v>-</v>
      </c>
      <c r="H26" s="28"/>
      <c r="I26" s="8" t="str">
        <f t="shared" si="0"/>
        <v>-</v>
      </c>
      <c r="J26" s="28"/>
      <c r="K26" s="8" t="str">
        <f t="shared" si="1"/>
        <v>-</v>
      </c>
      <c r="L26" s="28"/>
      <c r="M26" s="8" t="str">
        <f t="shared" si="2"/>
        <v>-</v>
      </c>
      <c r="N26" s="28"/>
      <c r="O26" s="8" t="str">
        <f t="shared" si="3"/>
        <v>-</v>
      </c>
      <c r="P26" s="28"/>
      <c r="Q26" s="8" t="str">
        <f t="shared" si="4"/>
        <v>-</v>
      </c>
      <c r="R26" s="28"/>
      <c r="S26" s="8" t="str">
        <f t="shared" si="5"/>
        <v>-</v>
      </c>
      <c r="T26" s="11"/>
    </row>
    <row r="27" spans="1:20">
      <c r="A27" s="14">
        <v>110</v>
      </c>
      <c r="B27" s="28">
        <v>18.600000000000001</v>
      </c>
      <c r="C27" s="8">
        <f t="shared" si="6"/>
        <v>784.1</v>
      </c>
      <c r="D27" s="28"/>
      <c r="E27" s="8" t="str">
        <f t="shared" si="7"/>
        <v>-</v>
      </c>
      <c r="F27" s="28"/>
      <c r="G27" s="8" t="str">
        <f t="shared" si="7"/>
        <v>-</v>
      </c>
      <c r="H27" s="28"/>
      <c r="I27" s="8" t="str">
        <f t="shared" si="0"/>
        <v>-</v>
      </c>
      <c r="J27" s="28"/>
      <c r="K27" s="8" t="str">
        <f t="shared" si="1"/>
        <v>-</v>
      </c>
      <c r="L27" s="28"/>
      <c r="M27" s="8" t="str">
        <f t="shared" si="2"/>
        <v>-</v>
      </c>
      <c r="N27" s="28"/>
      <c r="O27" s="8" t="str">
        <f t="shared" si="3"/>
        <v>-</v>
      </c>
      <c r="P27" s="28"/>
      <c r="Q27" s="8" t="str">
        <f t="shared" si="4"/>
        <v>-</v>
      </c>
      <c r="R27" s="28"/>
      <c r="S27" s="8" t="str">
        <f t="shared" si="5"/>
        <v>-</v>
      </c>
      <c r="T27" s="11"/>
    </row>
    <row r="28" spans="1:20">
      <c r="A28" s="14">
        <v>120</v>
      </c>
      <c r="B28" s="28">
        <v>19</v>
      </c>
      <c r="C28" s="8">
        <f t="shared" si="6"/>
        <v>783.7</v>
      </c>
      <c r="D28" s="28"/>
      <c r="E28" s="8" t="str">
        <f t="shared" si="7"/>
        <v>-</v>
      </c>
      <c r="F28" s="28"/>
      <c r="G28" s="8" t="str">
        <f t="shared" si="7"/>
        <v>-</v>
      </c>
      <c r="H28" s="28"/>
      <c r="I28" s="8" t="str">
        <f t="shared" si="0"/>
        <v>-</v>
      </c>
      <c r="J28" s="28"/>
      <c r="K28" s="8" t="str">
        <f t="shared" si="1"/>
        <v>-</v>
      </c>
      <c r="L28" s="28"/>
      <c r="M28" s="8" t="str">
        <f t="shared" si="2"/>
        <v>-</v>
      </c>
      <c r="N28" s="28"/>
      <c r="O28" s="8" t="str">
        <f t="shared" si="3"/>
        <v>-</v>
      </c>
      <c r="P28" s="28"/>
      <c r="Q28" s="8" t="str">
        <f t="shared" si="4"/>
        <v>-</v>
      </c>
      <c r="R28" s="28"/>
      <c r="S28" s="8" t="str">
        <f t="shared" si="5"/>
        <v>-</v>
      </c>
      <c r="T28" s="11"/>
    </row>
    <row r="29" spans="1:20">
      <c r="A29" s="14">
        <v>126</v>
      </c>
      <c r="B29" s="28">
        <v>20.2</v>
      </c>
      <c r="C29" s="8">
        <f t="shared" si="6"/>
        <v>782.5</v>
      </c>
      <c r="D29" s="28"/>
      <c r="E29" s="8" t="str">
        <f t="shared" si="7"/>
        <v>-</v>
      </c>
      <c r="F29" s="28"/>
      <c r="G29" s="8" t="str">
        <f t="shared" si="7"/>
        <v>-</v>
      </c>
      <c r="H29" s="28"/>
      <c r="I29" s="8" t="str">
        <f t="shared" si="0"/>
        <v>-</v>
      </c>
      <c r="J29" s="28"/>
      <c r="K29" s="8" t="str">
        <f t="shared" si="1"/>
        <v>-</v>
      </c>
      <c r="L29" s="28"/>
      <c r="M29" s="8" t="str">
        <f t="shared" si="2"/>
        <v>-</v>
      </c>
      <c r="N29" s="28"/>
      <c r="O29" s="8" t="str">
        <f t="shared" si="3"/>
        <v>-</v>
      </c>
      <c r="P29" s="28"/>
      <c r="Q29" s="8" t="str">
        <f t="shared" si="4"/>
        <v>-</v>
      </c>
      <c r="R29" s="28"/>
      <c r="S29" s="8" t="str">
        <f t="shared" si="5"/>
        <v>-</v>
      </c>
      <c r="T29" s="11" t="s">
        <v>11</v>
      </c>
    </row>
    <row r="30" spans="1:20">
      <c r="A30" s="14">
        <v>130</v>
      </c>
      <c r="B30" s="28">
        <v>20.3</v>
      </c>
      <c r="C30" s="8">
        <f t="shared" si="6"/>
        <v>782.40000000000009</v>
      </c>
      <c r="D30" s="28"/>
      <c r="E30" s="8" t="str">
        <f t="shared" si="7"/>
        <v>-</v>
      </c>
      <c r="F30" s="28"/>
      <c r="G30" s="8" t="str">
        <f t="shared" si="7"/>
        <v>-</v>
      </c>
      <c r="H30" s="28"/>
      <c r="I30" s="8" t="str">
        <f t="shared" si="0"/>
        <v>-</v>
      </c>
      <c r="J30" s="28"/>
      <c r="K30" s="8" t="str">
        <f t="shared" si="1"/>
        <v>-</v>
      </c>
      <c r="L30" s="28"/>
      <c r="M30" s="8" t="str">
        <f t="shared" si="2"/>
        <v>-</v>
      </c>
      <c r="N30" s="28"/>
      <c r="O30" s="8" t="str">
        <f t="shared" si="3"/>
        <v>-</v>
      </c>
      <c r="P30" s="28"/>
      <c r="Q30" s="8" t="str">
        <f t="shared" si="4"/>
        <v>-</v>
      </c>
      <c r="R30" s="28"/>
      <c r="S30" s="8" t="str">
        <f t="shared" si="5"/>
        <v>-</v>
      </c>
      <c r="T30" s="11"/>
    </row>
    <row r="31" spans="1:20">
      <c r="A31" s="14">
        <v>140</v>
      </c>
      <c r="B31" s="28">
        <v>19.3</v>
      </c>
      <c r="C31" s="8">
        <f t="shared" si="6"/>
        <v>783.40000000000009</v>
      </c>
      <c r="D31" s="28"/>
      <c r="E31" s="8" t="str">
        <f t="shared" si="7"/>
        <v>-</v>
      </c>
      <c r="F31" s="28"/>
      <c r="G31" s="8" t="str">
        <f t="shared" si="7"/>
        <v>-</v>
      </c>
      <c r="H31" s="28"/>
      <c r="I31" s="8" t="str">
        <f t="shared" si="0"/>
        <v>-</v>
      </c>
      <c r="J31" s="28"/>
      <c r="K31" s="8" t="str">
        <f t="shared" si="1"/>
        <v>-</v>
      </c>
      <c r="L31" s="28"/>
      <c r="M31" s="8" t="str">
        <f t="shared" si="2"/>
        <v>-</v>
      </c>
      <c r="N31" s="28"/>
      <c r="O31" s="8" t="str">
        <f t="shared" si="3"/>
        <v>-</v>
      </c>
      <c r="P31" s="28"/>
      <c r="Q31" s="8" t="str">
        <f t="shared" si="4"/>
        <v>-</v>
      </c>
      <c r="R31" s="28"/>
      <c r="S31" s="8" t="str">
        <f t="shared" si="5"/>
        <v>-</v>
      </c>
      <c r="T31" s="11"/>
    </row>
    <row r="32" spans="1:20">
      <c r="A32" s="15">
        <v>150</v>
      </c>
      <c r="B32" s="29">
        <v>15.2</v>
      </c>
      <c r="C32" s="8">
        <f t="shared" si="6"/>
        <v>787.5</v>
      </c>
      <c r="D32" s="29"/>
      <c r="E32" s="8" t="str">
        <f t="shared" si="7"/>
        <v>-</v>
      </c>
      <c r="F32" s="29"/>
      <c r="G32" s="8" t="str">
        <f t="shared" si="7"/>
        <v>-</v>
      </c>
      <c r="H32" s="29"/>
      <c r="I32" s="8" t="str">
        <f t="shared" si="0"/>
        <v>-</v>
      </c>
      <c r="J32" s="29"/>
      <c r="K32" s="8" t="str">
        <f t="shared" si="1"/>
        <v>-</v>
      </c>
      <c r="L32" s="29"/>
      <c r="M32" s="8" t="str">
        <f t="shared" si="2"/>
        <v>-</v>
      </c>
      <c r="N32" s="29"/>
      <c r="O32" s="8" t="str">
        <f t="shared" si="3"/>
        <v>-</v>
      </c>
      <c r="P32" s="29"/>
      <c r="Q32" s="8" t="str">
        <f t="shared" si="4"/>
        <v>-</v>
      </c>
      <c r="R32" s="29"/>
      <c r="S32" s="8" t="str">
        <f t="shared" si="5"/>
        <v>-</v>
      </c>
      <c r="T32" s="12"/>
    </row>
    <row r="33" spans="1:20">
      <c r="A33" s="15">
        <v>160</v>
      </c>
      <c r="B33" s="29">
        <v>14.8</v>
      </c>
      <c r="C33" s="8">
        <f t="shared" si="6"/>
        <v>787.90000000000009</v>
      </c>
      <c r="D33" s="29"/>
      <c r="E33" s="8" t="str">
        <f t="shared" si="7"/>
        <v>-</v>
      </c>
      <c r="F33" s="29"/>
      <c r="G33" s="8" t="str">
        <f t="shared" si="7"/>
        <v>-</v>
      </c>
      <c r="H33" s="29"/>
      <c r="I33" s="8" t="str">
        <f t="shared" si="0"/>
        <v>-</v>
      </c>
      <c r="J33" s="29"/>
      <c r="K33" s="8" t="str">
        <f t="shared" si="1"/>
        <v>-</v>
      </c>
      <c r="L33" s="29"/>
      <c r="M33" s="8" t="str">
        <f t="shared" si="2"/>
        <v>-</v>
      </c>
      <c r="N33" s="29"/>
      <c r="O33" s="8" t="str">
        <f t="shared" si="3"/>
        <v>-</v>
      </c>
      <c r="P33" s="29"/>
      <c r="Q33" s="8" t="str">
        <f t="shared" si="4"/>
        <v>-</v>
      </c>
      <c r="R33" s="29"/>
      <c r="S33" s="8" t="str">
        <f t="shared" si="5"/>
        <v>-</v>
      </c>
      <c r="T33" s="12"/>
    </row>
    <row r="34" spans="1:20">
      <c r="A34" s="15">
        <v>170</v>
      </c>
      <c r="B34" s="29">
        <v>13.9</v>
      </c>
      <c r="C34" s="8">
        <f t="shared" si="6"/>
        <v>788.80000000000007</v>
      </c>
      <c r="D34" s="29"/>
      <c r="E34" s="8" t="str">
        <f t="shared" si="7"/>
        <v>-</v>
      </c>
      <c r="F34" s="29"/>
      <c r="G34" s="8" t="str">
        <f t="shared" si="7"/>
        <v>-</v>
      </c>
      <c r="H34" s="29"/>
      <c r="I34" s="8" t="str">
        <f t="shared" si="0"/>
        <v>-</v>
      </c>
      <c r="J34" s="29"/>
      <c r="K34" s="8" t="str">
        <f t="shared" si="1"/>
        <v>-</v>
      </c>
      <c r="L34" s="29"/>
      <c r="M34" s="8" t="str">
        <f t="shared" si="2"/>
        <v>-</v>
      </c>
      <c r="N34" s="29"/>
      <c r="O34" s="8" t="str">
        <f t="shared" si="3"/>
        <v>-</v>
      </c>
      <c r="P34" s="29"/>
      <c r="Q34" s="8" t="str">
        <f t="shared" si="4"/>
        <v>-</v>
      </c>
      <c r="R34" s="29"/>
      <c r="S34" s="8" t="str">
        <f t="shared" si="5"/>
        <v>-</v>
      </c>
      <c r="T34" s="12"/>
    </row>
    <row r="35" spans="1:20">
      <c r="A35" s="16">
        <v>180</v>
      </c>
      <c r="B35" s="30">
        <v>13.4</v>
      </c>
      <c r="C35" s="8">
        <f t="shared" si="6"/>
        <v>789.30000000000007</v>
      </c>
      <c r="D35" s="30"/>
      <c r="E35" s="8" t="str">
        <f t="shared" si="7"/>
        <v>-</v>
      </c>
      <c r="F35" s="30"/>
      <c r="G35" s="8" t="str">
        <f t="shared" si="7"/>
        <v>-</v>
      </c>
      <c r="H35" s="30"/>
      <c r="I35" s="8" t="str">
        <f t="shared" si="0"/>
        <v>-</v>
      </c>
      <c r="J35" s="30"/>
      <c r="K35" s="8" t="str">
        <f t="shared" si="1"/>
        <v>-</v>
      </c>
      <c r="L35" s="30"/>
      <c r="M35" s="8" t="str">
        <f t="shared" si="2"/>
        <v>-</v>
      </c>
      <c r="N35" s="30"/>
      <c r="O35" s="8" t="str">
        <f t="shared" si="3"/>
        <v>-</v>
      </c>
      <c r="P35" s="30"/>
      <c r="Q35" s="8" t="str">
        <f t="shared" si="4"/>
        <v>-</v>
      </c>
      <c r="R35" s="30"/>
      <c r="S35" s="8" t="str">
        <f t="shared" si="5"/>
        <v>-</v>
      </c>
      <c r="T35" s="17"/>
    </row>
    <row r="36" spans="1:20">
      <c r="A36" s="16">
        <v>190</v>
      </c>
      <c r="B36" s="31">
        <v>10.6</v>
      </c>
      <c r="C36" s="8">
        <f t="shared" si="6"/>
        <v>792.1</v>
      </c>
      <c r="D36" s="33"/>
      <c r="E36" s="8" t="str">
        <f t="shared" si="7"/>
        <v>-</v>
      </c>
      <c r="F36" s="33"/>
      <c r="G36" s="8" t="str">
        <f t="shared" si="7"/>
        <v>-</v>
      </c>
      <c r="H36" s="33"/>
      <c r="I36" s="8" t="str">
        <f t="shared" si="0"/>
        <v>-</v>
      </c>
      <c r="J36" s="33"/>
      <c r="K36" s="8" t="str">
        <f t="shared" si="1"/>
        <v>-</v>
      </c>
      <c r="L36" s="33"/>
      <c r="M36" s="8" t="str">
        <f t="shared" si="2"/>
        <v>-</v>
      </c>
      <c r="N36" s="33"/>
      <c r="O36" s="8" t="str">
        <f t="shared" si="3"/>
        <v>-</v>
      </c>
      <c r="P36" s="33"/>
      <c r="Q36" s="8" t="str">
        <f t="shared" si="4"/>
        <v>-</v>
      </c>
      <c r="R36" s="33"/>
      <c r="S36" s="8" t="str">
        <f t="shared" si="5"/>
        <v>-</v>
      </c>
      <c r="T36" s="17" t="s">
        <v>27</v>
      </c>
    </row>
    <row r="37" spans="1:20" ht="13.5" thickBot="1">
      <c r="A37" s="18">
        <v>205</v>
      </c>
      <c r="B37" s="32">
        <v>3.4</v>
      </c>
      <c r="C37" s="13">
        <f t="shared" si="6"/>
        <v>799.30000000000007</v>
      </c>
      <c r="D37" s="34"/>
      <c r="E37" s="13" t="str">
        <f t="shared" si="7"/>
        <v>-</v>
      </c>
      <c r="F37" s="34"/>
      <c r="G37" s="13" t="str">
        <f t="shared" si="7"/>
        <v>-</v>
      </c>
      <c r="H37" s="19"/>
      <c r="I37" s="13" t="str">
        <f t="shared" si="0"/>
        <v>-</v>
      </c>
      <c r="J37" s="34"/>
      <c r="K37" s="13" t="str">
        <f t="shared" si="1"/>
        <v>-</v>
      </c>
      <c r="L37" s="34"/>
      <c r="M37" s="13" t="str">
        <f t="shared" si="2"/>
        <v>-</v>
      </c>
      <c r="N37" s="34"/>
      <c r="O37" s="13" t="str">
        <f t="shared" si="3"/>
        <v>-</v>
      </c>
      <c r="P37" s="34"/>
      <c r="Q37" s="13" t="str">
        <f t="shared" si="4"/>
        <v>-</v>
      </c>
      <c r="R37" s="34"/>
      <c r="S37" s="13" t="str">
        <f t="shared" si="5"/>
        <v>-</v>
      </c>
      <c r="T37" s="19" t="s">
        <v>25</v>
      </c>
    </row>
    <row r="38" spans="1:20">
      <c r="B38" s="35" t="s">
        <v>29</v>
      </c>
      <c r="C38" s="36">
        <v>786</v>
      </c>
      <c r="E38" s="36"/>
      <c r="G38" s="36"/>
      <c r="I38" s="36"/>
      <c r="K38" s="36"/>
      <c r="M38" s="36"/>
      <c r="O38" s="36"/>
      <c r="Q38" s="36"/>
      <c r="S38" s="36"/>
    </row>
    <row r="40" spans="1:20">
      <c r="A40" s="38" t="str">
        <f>B3</f>
        <v>B-67-230</v>
      </c>
    </row>
    <row r="41" spans="1:20" ht="13.5" thickBot="1">
      <c r="A41" s="3" t="str">
        <f>K2</f>
        <v>North Side/ Up Stream</v>
      </c>
      <c r="B41" s="3"/>
      <c r="C41" s="3"/>
      <c r="D41" s="3"/>
    </row>
    <row r="42" spans="1:20">
      <c r="A42" s="40" t="s">
        <v>22</v>
      </c>
      <c r="B42" s="4" t="s">
        <v>1</v>
      </c>
      <c r="C42" s="9">
        <v>41046</v>
      </c>
      <c r="D42" s="4" t="s">
        <v>1</v>
      </c>
      <c r="E42" s="9"/>
      <c r="F42" s="4" t="s">
        <v>1</v>
      </c>
      <c r="G42" s="9"/>
      <c r="H42" s="4" t="s">
        <v>1</v>
      </c>
      <c r="I42" s="9"/>
      <c r="J42" s="4" t="s">
        <v>1</v>
      </c>
      <c r="K42" s="9"/>
      <c r="L42" s="4" t="s">
        <v>1</v>
      </c>
      <c r="M42" s="9"/>
      <c r="N42" s="4" t="s">
        <v>1</v>
      </c>
      <c r="O42" s="9"/>
      <c r="P42" s="4" t="s">
        <v>1</v>
      </c>
      <c r="Q42" s="9"/>
      <c r="R42" s="4" t="s">
        <v>1</v>
      </c>
      <c r="S42" s="9"/>
      <c r="T42" s="43" t="s">
        <v>5</v>
      </c>
    </row>
    <row r="43" spans="1:20" ht="13.5" thickBot="1">
      <c r="A43" s="41"/>
      <c r="B43" s="10" t="s">
        <v>6</v>
      </c>
      <c r="C43" s="6">
        <v>2012</v>
      </c>
      <c r="D43" s="5" t="s">
        <v>6</v>
      </c>
      <c r="E43" s="6"/>
      <c r="F43" s="5" t="s">
        <v>6</v>
      </c>
      <c r="G43" s="6"/>
      <c r="H43" s="5" t="s">
        <v>6</v>
      </c>
      <c r="I43" s="6"/>
      <c r="J43" s="5" t="s">
        <v>6</v>
      </c>
      <c r="K43" s="6"/>
      <c r="L43" s="5" t="s">
        <v>6</v>
      </c>
      <c r="M43" s="6"/>
      <c r="N43" s="5" t="s">
        <v>6</v>
      </c>
      <c r="O43" s="6"/>
      <c r="P43" s="5" t="s">
        <v>6</v>
      </c>
      <c r="Q43" s="6"/>
      <c r="R43" s="5" t="s">
        <v>6</v>
      </c>
      <c r="S43" s="6"/>
      <c r="T43" s="44"/>
    </row>
    <row r="44" spans="1:20">
      <c r="A44" s="42"/>
      <c r="B44" s="22" t="s">
        <v>7</v>
      </c>
      <c r="C44" s="26" t="s">
        <v>8</v>
      </c>
      <c r="D44" s="4" t="s">
        <v>7</v>
      </c>
      <c r="E44" s="7" t="s">
        <v>8</v>
      </c>
      <c r="F44" s="5" t="s">
        <v>7</v>
      </c>
      <c r="G44" s="6" t="s">
        <v>8</v>
      </c>
      <c r="H44" s="5" t="s">
        <v>7</v>
      </c>
      <c r="I44" s="6" t="s">
        <v>8</v>
      </c>
      <c r="J44" s="5" t="s">
        <v>7</v>
      </c>
      <c r="K44" s="6" t="s">
        <v>8</v>
      </c>
      <c r="L44" s="5" t="s">
        <v>7</v>
      </c>
      <c r="M44" s="6" t="s">
        <v>8</v>
      </c>
      <c r="N44" s="5" t="s">
        <v>7</v>
      </c>
      <c r="O44" s="6" t="s">
        <v>8</v>
      </c>
      <c r="P44" s="5" t="s">
        <v>7</v>
      </c>
      <c r="Q44" s="6" t="s">
        <v>8</v>
      </c>
      <c r="R44" s="5" t="s">
        <v>7</v>
      </c>
      <c r="S44" s="6" t="s">
        <v>8</v>
      </c>
      <c r="T44" s="45"/>
    </row>
    <row r="45" spans="1:20">
      <c r="A45" s="14">
        <v>-10</v>
      </c>
      <c r="B45" s="27">
        <v>3.8</v>
      </c>
      <c r="C45" s="8">
        <f>$M$3+$M$4-B45</f>
        <v>796.50000000000011</v>
      </c>
      <c r="D45" s="27"/>
      <c r="E45" s="8" t="str">
        <f>IF(D45="","-",$M$3+$M$4-D45)</f>
        <v>-</v>
      </c>
      <c r="F45" s="27"/>
      <c r="G45" s="8" t="str">
        <f>IF(F45="","-",$M$3+$M$4-F45)</f>
        <v>-</v>
      </c>
      <c r="H45" s="27"/>
      <c r="I45" s="8" t="str">
        <f>IF(H45="","-",$M$3+$M$4-H45)</f>
        <v>-</v>
      </c>
      <c r="J45" s="27"/>
      <c r="K45" s="8" t="str">
        <f>IF(J45="","-",$M$3+$M$4-J45)</f>
        <v>-</v>
      </c>
      <c r="L45" s="27"/>
      <c r="M45" s="8" t="str">
        <f>IF(L45="","-",$M$3+$M$4-L45)</f>
        <v>-</v>
      </c>
      <c r="N45" s="27"/>
      <c r="O45" s="8" t="str">
        <f>IF(N45="","-",$M$3+$M$4-N45)</f>
        <v>-</v>
      </c>
      <c r="P45" s="27"/>
      <c r="Q45" s="8" t="str">
        <f>IF(P45="","-",$M$3+$M$4-P45)</f>
        <v>-</v>
      </c>
      <c r="R45" s="27"/>
      <c r="S45" s="8" t="str">
        <f>IF(R45="","-",$M$3+$M$4-R45)</f>
        <v>-</v>
      </c>
      <c r="T45" s="11" t="s">
        <v>25</v>
      </c>
    </row>
    <row r="46" spans="1:20">
      <c r="A46" s="14">
        <v>0</v>
      </c>
      <c r="B46" s="28">
        <v>6.8</v>
      </c>
      <c r="C46" s="8">
        <f t="shared" ref="C46:C70" si="8">$M$3+$M$4-B46</f>
        <v>793.50000000000011</v>
      </c>
      <c r="D46" s="27"/>
      <c r="E46" s="8" t="str">
        <f t="shared" ref="E46:E70" si="9">IF(D46="","-",$M$3+$M$4-D46)</f>
        <v>-</v>
      </c>
      <c r="F46" s="27"/>
      <c r="G46" s="8" t="str">
        <f t="shared" ref="G46:G70" si="10">IF(F46="","-",$M$3+$M$4-F46)</f>
        <v>-</v>
      </c>
      <c r="H46" s="27"/>
      <c r="I46" s="8" t="str">
        <f t="shared" ref="I46:I70" si="11">IF(H46="","-",$M$3+$M$4-H46)</f>
        <v>-</v>
      </c>
      <c r="J46" s="27"/>
      <c r="K46" s="8" t="str">
        <f t="shared" ref="K46:K70" si="12">IF(J46="","-",$M$3+$M$4-J46)</f>
        <v>-</v>
      </c>
      <c r="L46" s="27"/>
      <c r="M46" s="8" t="str">
        <f t="shared" ref="M46:M70" si="13">IF(L46="","-",$M$3+$M$4-L46)</f>
        <v>-</v>
      </c>
      <c r="N46" s="27"/>
      <c r="O46" s="8" t="str">
        <f t="shared" ref="O46:O70" si="14">IF(N46="","-",$M$3+$M$4-N46)</f>
        <v>-</v>
      </c>
      <c r="P46" s="27"/>
      <c r="Q46" s="8" t="str">
        <f t="shared" ref="Q46:Q70" si="15">IF(P46="","-",$M$3+$M$4-P46)</f>
        <v>-</v>
      </c>
      <c r="R46" s="27"/>
      <c r="S46" s="8" t="str">
        <f t="shared" ref="S46:S70" si="16">IF(R46="","-",$M$3+$M$4-R46)</f>
        <v>-</v>
      </c>
      <c r="T46" s="11" t="s">
        <v>26</v>
      </c>
    </row>
    <row r="47" spans="1:20">
      <c r="A47" s="14">
        <v>10</v>
      </c>
      <c r="B47" s="28">
        <v>10.5</v>
      </c>
      <c r="C47" s="8">
        <f t="shared" si="8"/>
        <v>789.80000000000007</v>
      </c>
      <c r="D47" s="27"/>
      <c r="E47" s="8" t="str">
        <f t="shared" si="9"/>
        <v>-</v>
      </c>
      <c r="F47" s="27"/>
      <c r="G47" s="8" t="str">
        <f t="shared" si="10"/>
        <v>-</v>
      </c>
      <c r="H47" s="27"/>
      <c r="I47" s="8" t="str">
        <f t="shared" si="11"/>
        <v>-</v>
      </c>
      <c r="J47" s="27"/>
      <c r="K47" s="8" t="str">
        <f t="shared" si="12"/>
        <v>-</v>
      </c>
      <c r="L47" s="27"/>
      <c r="M47" s="8" t="str">
        <f t="shared" si="13"/>
        <v>-</v>
      </c>
      <c r="N47" s="27"/>
      <c r="O47" s="8" t="str">
        <f t="shared" si="14"/>
        <v>-</v>
      </c>
      <c r="P47" s="27"/>
      <c r="Q47" s="8" t="str">
        <f t="shared" si="15"/>
        <v>-</v>
      </c>
      <c r="R47" s="27"/>
      <c r="S47" s="8" t="str">
        <f t="shared" si="16"/>
        <v>-</v>
      </c>
      <c r="T47" s="11"/>
    </row>
    <row r="48" spans="1:20">
      <c r="A48" s="14">
        <v>20</v>
      </c>
      <c r="B48" s="28">
        <v>13.3</v>
      </c>
      <c r="C48" s="8">
        <f t="shared" si="8"/>
        <v>787.00000000000011</v>
      </c>
      <c r="D48" s="27"/>
      <c r="E48" s="8" t="str">
        <f t="shared" si="9"/>
        <v>-</v>
      </c>
      <c r="F48" s="27"/>
      <c r="G48" s="8" t="str">
        <f t="shared" si="10"/>
        <v>-</v>
      </c>
      <c r="H48" s="27"/>
      <c r="I48" s="8" t="str">
        <f t="shared" si="11"/>
        <v>-</v>
      </c>
      <c r="J48" s="27"/>
      <c r="K48" s="8" t="str">
        <f t="shared" si="12"/>
        <v>-</v>
      </c>
      <c r="L48" s="27"/>
      <c r="M48" s="8" t="str">
        <f t="shared" si="13"/>
        <v>-</v>
      </c>
      <c r="N48" s="27"/>
      <c r="O48" s="8" t="str">
        <f t="shared" si="14"/>
        <v>-</v>
      </c>
      <c r="P48" s="27"/>
      <c r="Q48" s="8" t="str">
        <f t="shared" si="15"/>
        <v>-</v>
      </c>
      <c r="R48" s="27"/>
      <c r="S48" s="8" t="str">
        <f t="shared" si="16"/>
        <v>-</v>
      </c>
      <c r="T48" s="11"/>
    </row>
    <row r="49" spans="1:20">
      <c r="A49" s="14">
        <v>30</v>
      </c>
      <c r="B49" s="28">
        <v>13.6</v>
      </c>
      <c r="C49" s="8">
        <f t="shared" si="8"/>
        <v>786.7</v>
      </c>
      <c r="D49" s="27"/>
      <c r="E49" s="8" t="str">
        <f t="shared" si="9"/>
        <v>-</v>
      </c>
      <c r="F49" s="27"/>
      <c r="G49" s="8" t="str">
        <f t="shared" si="10"/>
        <v>-</v>
      </c>
      <c r="H49" s="27"/>
      <c r="I49" s="8" t="str">
        <f t="shared" si="11"/>
        <v>-</v>
      </c>
      <c r="J49" s="27"/>
      <c r="K49" s="8" t="str">
        <f t="shared" si="12"/>
        <v>-</v>
      </c>
      <c r="L49" s="27"/>
      <c r="M49" s="8" t="str">
        <f t="shared" si="13"/>
        <v>-</v>
      </c>
      <c r="N49" s="27"/>
      <c r="O49" s="8" t="str">
        <f t="shared" si="14"/>
        <v>-</v>
      </c>
      <c r="P49" s="27"/>
      <c r="Q49" s="8" t="str">
        <f t="shared" si="15"/>
        <v>-</v>
      </c>
      <c r="R49" s="27"/>
      <c r="S49" s="8" t="str">
        <f t="shared" si="16"/>
        <v>-</v>
      </c>
      <c r="T49" s="11"/>
    </row>
    <row r="50" spans="1:20">
      <c r="A50" s="14">
        <v>40</v>
      </c>
      <c r="B50" s="28">
        <v>13.6</v>
      </c>
      <c r="C50" s="8">
        <f t="shared" si="8"/>
        <v>786.7</v>
      </c>
      <c r="D50" s="27"/>
      <c r="E50" s="8" t="str">
        <f t="shared" si="9"/>
        <v>-</v>
      </c>
      <c r="F50" s="27"/>
      <c r="G50" s="8" t="str">
        <f t="shared" si="10"/>
        <v>-</v>
      </c>
      <c r="H50" s="27"/>
      <c r="I50" s="8" t="str">
        <f t="shared" si="11"/>
        <v>-</v>
      </c>
      <c r="J50" s="27"/>
      <c r="K50" s="8" t="str">
        <f t="shared" si="12"/>
        <v>-</v>
      </c>
      <c r="L50" s="27"/>
      <c r="M50" s="8" t="str">
        <f t="shared" si="13"/>
        <v>-</v>
      </c>
      <c r="N50" s="27"/>
      <c r="O50" s="8" t="str">
        <f t="shared" si="14"/>
        <v>-</v>
      </c>
      <c r="P50" s="27"/>
      <c r="Q50" s="8" t="str">
        <f t="shared" si="15"/>
        <v>-</v>
      </c>
      <c r="R50" s="27"/>
      <c r="S50" s="8" t="str">
        <f t="shared" si="16"/>
        <v>-</v>
      </c>
      <c r="T50" s="11"/>
    </row>
    <row r="51" spans="1:20">
      <c r="A51" s="14">
        <v>50</v>
      </c>
      <c r="B51" s="28">
        <v>15.8</v>
      </c>
      <c r="C51" s="8">
        <f t="shared" si="8"/>
        <v>784.50000000000011</v>
      </c>
      <c r="D51" s="27"/>
      <c r="E51" s="8" t="str">
        <f t="shared" si="9"/>
        <v>-</v>
      </c>
      <c r="F51" s="27"/>
      <c r="G51" s="8" t="str">
        <f t="shared" si="10"/>
        <v>-</v>
      </c>
      <c r="H51" s="27"/>
      <c r="I51" s="8" t="str">
        <f t="shared" si="11"/>
        <v>-</v>
      </c>
      <c r="J51" s="27"/>
      <c r="K51" s="8" t="str">
        <f t="shared" si="12"/>
        <v>-</v>
      </c>
      <c r="L51" s="27"/>
      <c r="M51" s="8" t="str">
        <f t="shared" si="13"/>
        <v>-</v>
      </c>
      <c r="N51" s="27"/>
      <c r="O51" s="8" t="str">
        <f t="shared" si="14"/>
        <v>-</v>
      </c>
      <c r="P51" s="27"/>
      <c r="Q51" s="8" t="str">
        <f t="shared" si="15"/>
        <v>-</v>
      </c>
      <c r="R51" s="27"/>
      <c r="S51" s="8" t="str">
        <f t="shared" si="16"/>
        <v>-</v>
      </c>
      <c r="T51" s="11"/>
    </row>
    <row r="52" spans="1:20">
      <c r="A52" s="14">
        <v>57.6</v>
      </c>
      <c r="B52" s="28">
        <v>16.100000000000001</v>
      </c>
      <c r="C52" s="8">
        <f t="shared" si="8"/>
        <v>784.2</v>
      </c>
      <c r="D52" s="27"/>
      <c r="E52" s="8" t="str">
        <f t="shared" si="9"/>
        <v>-</v>
      </c>
      <c r="F52" s="27"/>
      <c r="G52" s="8" t="str">
        <f t="shared" si="10"/>
        <v>-</v>
      </c>
      <c r="H52" s="27"/>
      <c r="I52" s="8" t="str">
        <f t="shared" si="11"/>
        <v>-</v>
      </c>
      <c r="J52" s="27"/>
      <c r="K52" s="8" t="str">
        <f t="shared" si="12"/>
        <v>-</v>
      </c>
      <c r="L52" s="27"/>
      <c r="M52" s="8" t="str">
        <f t="shared" si="13"/>
        <v>-</v>
      </c>
      <c r="N52" s="27"/>
      <c r="O52" s="8" t="str">
        <f t="shared" si="14"/>
        <v>-</v>
      </c>
      <c r="P52" s="27"/>
      <c r="Q52" s="8" t="str">
        <f t="shared" si="15"/>
        <v>-</v>
      </c>
      <c r="R52" s="27"/>
      <c r="S52" s="8" t="str">
        <f t="shared" si="16"/>
        <v>-</v>
      </c>
      <c r="T52" s="11"/>
    </row>
    <row r="53" spans="1:20">
      <c r="A53" s="14">
        <v>60</v>
      </c>
      <c r="B53" s="28">
        <v>16</v>
      </c>
      <c r="C53" s="8">
        <f t="shared" si="8"/>
        <v>784.30000000000007</v>
      </c>
      <c r="D53" s="27"/>
      <c r="E53" s="8" t="str">
        <f t="shared" si="9"/>
        <v>-</v>
      </c>
      <c r="F53" s="27"/>
      <c r="G53" s="8" t="str">
        <f t="shared" si="10"/>
        <v>-</v>
      </c>
      <c r="H53" s="27"/>
      <c r="I53" s="8" t="str">
        <f t="shared" si="11"/>
        <v>-</v>
      </c>
      <c r="J53" s="27"/>
      <c r="K53" s="8" t="str">
        <f t="shared" si="12"/>
        <v>-</v>
      </c>
      <c r="L53" s="27"/>
      <c r="M53" s="8" t="str">
        <f t="shared" si="13"/>
        <v>-</v>
      </c>
      <c r="N53" s="27"/>
      <c r="O53" s="8" t="str">
        <f t="shared" si="14"/>
        <v>-</v>
      </c>
      <c r="P53" s="27"/>
      <c r="Q53" s="8" t="str">
        <f t="shared" si="15"/>
        <v>-</v>
      </c>
      <c r="R53" s="27"/>
      <c r="S53" s="8" t="str">
        <f t="shared" si="16"/>
        <v>-</v>
      </c>
      <c r="T53" s="11"/>
    </row>
    <row r="54" spans="1:20">
      <c r="A54" s="14">
        <v>62.6</v>
      </c>
      <c r="B54" s="28">
        <v>16.2</v>
      </c>
      <c r="C54" s="8">
        <f t="shared" si="8"/>
        <v>784.1</v>
      </c>
      <c r="D54" s="27"/>
      <c r="E54" s="8" t="str">
        <f t="shared" si="9"/>
        <v>-</v>
      </c>
      <c r="F54" s="27"/>
      <c r="G54" s="8" t="str">
        <f t="shared" si="10"/>
        <v>-</v>
      </c>
      <c r="H54" s="27"/>
      <c r="I54" s="8" t="str">
        <f t="shared" si="11"/>
        <v>-</v>
      </c>
      <c r="J54" s="27"/>
      <c r="K54" s="8" t="str">
        <f t="shared" si="12"/>
        <v>-</v>
      </c>
      <c r="L54" s="27"/>
      <c r="M54" s="8" t="str">
        <f t="shared" si="13"/>
        <v>-</v>
      </c>
      <c r="N54" s="27"/>
      <c r="O54" s="8" t="str">
        <f t="shared" si="14"/>
        <v>-</v>
      </c>
      <c r="P54" s="27"/>
      <c r="Q54" s="8" t="str">
        <f t="shared" si="15"/>
        <v>-</v>
      </c>
      <c r="R54" s="27"/>
      <c r="S54" s="8" t="str">
        <f t="shared" si="16"/>
        <v>-</v>
      </c>
      <c r="T54" s="11" t="s">
        <v>10</v>
      </c>
    </row>
    <row r="55" spans="1:20">
      <c r="A55" s="14">
        <v>67.599999999999994</v>
      </c>
      <c r="B55" s="28">
        <v>16.5</v>
      </c>
      <c r="C55" s="8">
        <f t="shared" si="8"/>
        <v>783.80000000000007</v>
      </c>
      <c r="D55" s="27"/>
      <c r="E55" s="8" t="str">
        <f t="shared" si="9"/>
        <v>-</v>
      </c>
      <c r="F55" s="27"/>
      <c r="G55" s="8" t="str">
        <f t="shared" si="10"/>
        <v>-</v>
      </c>
      <c r="H55" s="27"/>
      <c r="I55" s="8" t="str">
        <f t="shared" si="11"/>
        <v>-</v>
      </c>
      <c r="J55" s="27"/>
      <c r="K55" s="8" t="str">
        <f t="shared" si="12"/>
        <v>-</v>
      </c>
      <c r="L55" s="27"/>
      <c r="M55" s="8" t="str">
        <f t="shared" si="13"/>
        <v>-</v>
      </c>
      <c r="N55" s="27"/>
      <c r="O55" s="8" t="str">
        <f t="shared" si="14"/>
        <v>-</v>
      </c>
      <c r="P55" s="27"/>
      <c r="Q55" s="8" t="str">
        <f t="shared" si="15"/>
        <v>-</v>
      </c>
      <c r="R55" s="27"/>
      <c r="S55" s="8" t="str">
        <f t="shared" si="16"/>
        <v>-</v>
      </c>
      <c r="T55" s="11"/>
    </row>
    <row r="56" spans="1:20">
      <c r="A56" s="14">
        <v>70</v>
      </c>
      <c r="B56" s="28">
        <v>16.600000000000001</v>
      </c>
      <c r="C56" s="8">
        <f t="shared" si="8"/>
        <v>783.7</v>
      </c>
      <c r="D56" s="27"/>
      <c r="E56" s="8" t="str">
        <f t="shared" si="9"/>
        <v>-</v>
      </c>
      <c r="F56" s="27"/>
      <c r="G56" s="8" t="str">
        <f t="shared" si="10"/>
        <v>-</v>
      </c>
      <c r="H56" s="27"/>
      <c r="I56" s="8" t="str">
        <f t="shared" si="11"/>
        <v>-</v>
      </c>
      <c r="J56" s="27"/>
      <c r="K56" s="8" t="str">
        <f t="shared" si="12"/>
        <v>-</v>
      </c>
      <c r="L56" s="27"/>
      <c r="M56" s="8" t="str">
        <f t="shared" si="13"/>
        <v>-</v>
      </c>
      <c r="N56" s="27"/>
      <c r="O56" s="8" t="str">
        <f t="shared" si="14"/>
        <v>-</v>
      </c>
      <c r="P56" s="27"/>
      <c r="Q56" s="8" t="str">
        <f t="shared" si="15"/>
        <v>-</v>
      </c>
      <c r="R56" s="27"/>
      <c r="S56" s="8" t="str">
        <f t="shared" si="16"/>
        <v>-</v>
      </c>
      <c r="T56" s="11"/>
    </row>
    <row r="57" spans="1:20">
      <c r="A57" s="14">
        <v>80</v>
      </c>
      <c r="B57" s="28">
        <v>15.5</v>
      </c>
      <c r="C57" s="8">
        <f t="shared" si="8"/>
        <v>784.80000000000007</v>
      </c>
      <c r="D57" s="27"/>
      <c r="E57" s="8" t="str">
        <f t="shared" si="9"/>
        <v>-</v>
      </c>
      <c r="F57" s="27"/>
      <c r="G57" s="8" t="str">
        <f t="shared" si="10"/>
        <v>-</v>
      </c>
      <c r="H57" s="27"/>
      <c r="I57" s="8" t="str">
        <f t="shared" si="11"/>
        <v>-</v>
      </c>
      <c r="J57" s="27"/>
      <c r="K57" s="8" t="str">
        <f t="shared" si="12"/>
        <v>-</v>
      </c>
      <c r="L57" s="27"/>
      <c r="M57" s="8" t="str">
        <f t="shared" si="13"/>
        <v>-</v>
      </c>
      <c r="N57" s="27"/>
      <c r="O57" s="8" t="str">
        <f t="shared" si="14"/>
        <v>-</v>
      </c>
      <c r="P57" s="27"/>
      <c r="Q57" s="8" t="str">
        <f t="shared" si="15"/>
        <v>-</v>
      </c>
      <c r="R57" s="27"/>
      <c r="S57" s="8" t="str">
        <f t="shared" si="16"/>
        <v>-</v>
      </c>
      <c r="T57" s="11"/>
    </row>
    <row r="58" spans="1:20">
      <c r="A58" s="14">
        <v>90</v>
      </c>
      <c r="B58" s="28">
        <v>15.2</v>
      </c>
      <c r="C58" s="8">
        <f t="shared" si="8"/>
        <v>785.1</v>
      </c>
      <c r="D58" s="27"/>
      <c r="E58" s="8" t="str">
        <f t="shared" si="9"/>
        <v>-</v>
      </c>
      <c r="F58" s="27"/>
      <c r="G58" s="8" t="str">
        <f t="shared" si="10"/>
        <v>-</v>
      </c>
      <c r="H58" s="27"/>
      <c r="I58" s="8" t="str">
        <f t="shared" si="11"/>
        <v>-</v>
      </c>
      <c r="J58" s="27"/>
      <c r="K58" s="8" t="str">
        <f t="shared" si="12"/>
        <v>-</v>
      </c>
      <c r="L58" s="27"/>
      <c r="M58" s="8" t="str">
        <f t="shared" si="13"/>
        <v>-</v>
      </c>
      <c r="N58" s="27"/>
      <c r="O58" s="8" t="str">
        <f t="shared" si="14"/>
        <v>-</v>
      </c>
      <c r="P58" s="27"/>
      <c r="Q58" s="8" t="str">
        <f t="shared" si="15"/>
        <v>-</v>
      </c>
      <c r="R58" s="27"/>
      <c r="S58" s="8" t="str">
        <f t="shared" si="16"/>
        <v>-</v>
      </c>
      <c r="T58" s="11"/>
    </row>
    <row r="59" spans="1:20">
      <c r="A59" s="14">
        <v>100</v>
      </c>
      <c r="B59" s="28">
        <v>15.4</v>
      </c>
      <c r="C59" s="8">
        <f t="shared" si="8"/>
        <v>784.90000000000009</v>
      </c>
      <c r="D59" s="27"/>
      <c r="E59" s="8" t="str">
        <f t="shared" si="9"/>
        <v>-</v>
      </c>
      <c r="F59" s="27"/>
      <c r="G59" s="8" t="str">
        <f t="shared" si="10"/>
        <v>-</v>
      </c>
      <c r="H59" s="27"/>
      <c r="I59" s="8" t="str">
        <f t="shared" si="11"/>
        <v>-</v>
      </c>
      <c r="J59" s="27"/>
      <c r="K59" s="8" t="str">
        <f t="shared" si="12"/>
        <v>-</v>
      </c>
      <c r="L59" s="27"/>
      <c r="M59" s="8" t="str">
        <f t="shared" si="13"/>
        <v>-</v>
      </c>
      <c r="N59" s="27"/>
      <c r="O59" s="8" t="str">
        <f t="shared" si="14"/>
        <v>-</v>
      </c>
      <c r="P59" s="27"/>
      <c r="Q59" s="8" t="str">
        <f t="shared" si="15"/>
        <v>-</v>
      </c>
      <c r="R59" s="27"/>
      <c r="S59" s="8" t="str">
        <f t="shared" si="16"/>
        <v>-</v>
      </c>
      <c r="T59" s="11"/>
    </row>
    <row r="60" spans="1:20">
      <c r="A60" s="14">
        <v>110</v>
      </c>
      <c r="B60" s="28">
        <v>16</v>
      </c>
      <c r="C60" s="8">
        <f t="shared" si="8"/>
        <v>784.30000000000007</v>
      </c>
      <c r="D60" s="27"/>
      <c r="E60" s="8" t="str">
        <f t="shared" si="9"/>
        <v>-</v>
      </c>
      <c r="F60" s="27"/>
      <c r="G60" s="8" t="str">
        <f t="shared" si="10"/>
        <v>-</v>
      </c>
      <c r="H60" s="27"/>
      <c r="I60" s="8" t="str">
        <f t="shared" si="11"/>
        <v>-</v>
      </c>
      <c r="J60" s="27"/>
      <c r="K60" s="8" t="str">
        <f t="shared" si="12"/>
        <v>-</v>
      </c>
      <c r="L60" s="27"/>
      <c r="M60" s="8" t="str">
        <f t="shared" si="13"/>
        <v>-</v>
      </c>
      <c r="N60" s="27"/>
      <c r="O60" s="8" t="str">
        <f t="shared" si="14"/>
        <v>-</v>
      </c>
      <c r="P60" s="27"/>
      <c r="Q60" s="8" t="str">
        <f t="shared" si="15"/>
        <v>-</v>
      </c>
      <c r="R60" s="27"/>
      <c r="S60" s="8" t="str">
        <f t="shared" si="16"/>
        <v>-</v>
      </c>
      <c r="T60" s="11"/>
    </row>
    <row r="61" spans="1:20">
      <c r="A61" s="14">
        <v>120</v>
      </c>
      <c r="B61" s="28">
        <v>17.899999999999999</v>
      </c>
      <c r="C61" s="8">
        <f t="shared" si="8"/>
        <v>782.40000000000009</v>
      </c>
      <c r="D61" s="27"/>
      <c r="E61" s="8" t="str">
        <f t="shared" si="9"/>
        <v>-</v>
      </c>
      <c r="F61" s="27"/>
      <c r="G61" s="8" t="str">
        <f t="shared" si="10"/>
        <v>-</v>
      </c>
      <c r="H61" s="27"/>
      <c r="I61" s="8" t="str">
        <f t="shared" si="11"/>
        <v>-</v>
      </c>
      <c r="J61" s="27"/>
      <c r="K61" s="8" t="str">
        <f t="shared" si="12"/>
        <v>-</v>
      </c>
      <c r="L61" s="27"/>
      <c r="M61" s="8" t="str">
        <f t="shared" si="13"/>
        <v>-</v>
      </c>
      <c r="N61" s="27"/>
      <c r="O61" s="8" t="str">
        <f t="shared" si="14"/>
        <v>-</v>
      </c>
      <c r="P61" s="27"/>
      <c r="Q61" s="8" t="str">
        <f t="shared" si="15"/>
        <v>-</v>
      </c>
      <c r="R61" s="27"/>
      <c r="S61" s="8" t="str">
        <f t="shared" si="16"/>
        <v>-</v>
      </c>
      <c r="T61" s="11"/>
    </row>
    <row r="62" spans="1:20">
      <c r="A62" s="14">
        <v>126</v>
      </c>
      <c r="B62" s="28">
        <v>20.5</v>
      </c>
      <c r="C62" s="8">
        <f t="shared" si="8"/>
        <v>779.80000000000007</v>
      </c>
      <c r="D62" s="27"/>
      <c r="E62" s="8" t="str">
        <f t="shared" si="9"/>
        <v>-</v>
      </c>
      <c r="F62" s="27"/>
      <c r="G62" s="8" t="str">
        <f t="shared" si="10"/>
        <v>-</v>
      </c>
      <c r="H62" s="27"/>
      <c r="I62" s="8" t="str">
        <f t="shared" si="11"/>
        <v>-</v>
      </c>
      <c r="J62" s="27"/>
      <c r="K62" s="8" t="str">
        <f t="shared" si="12"/>
        <v>-</v>
      </c>
      <c r="L62" s="27"/>
      <c r="M62" s="8" t="str">
        <f t="shared" si="13"/>
        <v>-</v>
      </c>
      <c r="N62" s="27"/>
      <c r="O62" s="8" t="str">
        <f t="shared" si="14"/>
        <v>-</v>
      </c>
      <c r="P62" s="27"/>
      <c r="Q62" s="8" t="str">
        <f t="shared" si="15"/>
        <v>-</v>
      </c>
      <c r="R62" s="27"/>
      <c r="S62" s="8" t="str">
        <f t="shared" si="16"/>
        <v>-</v>
      </c>
      <c r="T62" s="11" t="s">
        <v>11</v>
      </c>
    </row>
    <row r="63" spans="1:20">
      <c r="A63" s="14">
        <v>130</v>
      </c>
      <c r="B63" s="28">
        <v>20.2</v>
      </c>
      <c r="C63" s="8">
        <f t="shared" si="8"/>
        <v>780.1</v>
      </c>
      <c r="D63" s="27"/>
      <c r="E63" s="8" t="str">
        <f t="shared" si="9"/>
        <v>-</v>
      </c>
      <c r="F63" s="27"/>
      <c r="G63" s="8" t="str">
        <f t="shared" si="10"/>
        <v>-</v>
      </c>
      <c r="H63" s="27"/>
      <c r="I63" s="8" t="str">
        <f t="shared" si="11"/>
        <v>-</v>
      </c>
      <c r="J63" s="27"/>
      <c r="K63" s="8" t="str">
        <f t="shared" si="12"/>
        <v>-</v>
      </c>
      <c r="L63" s="27"/>
      <c r="M63" s="8" t="str">
        <f t="shared" si="13"/>
        <v>-</v>
      </c>
      <c r="N63" s="27"/>
      <c r="O63" s="8" t="str">
        <f t="shared" si="14"/>
        <v>-</v>
      </c>
      <c r="P63" s="27"/>
      <c r="Q63" s="8" t="str">
        <f t="shared" si="15"/>
        <v>-</v>
      </c>
      <c r="R63" s="27"/>
      <c r="S63" s="8" t="str">
        <f t="shared" si="16"/>
        <v>-</v>
      </c>
      <c r="T63" s="11"/>
    </row>
    <row r="64" spans="1:20">
      <c r="A64" s="14">
        <v>140</v>
      </c>
      <c r="B64" s="28">
        <v>19.2</v>
      </c>
      <c r="C64" s="8">
        <f t="shared" si="8"/>
        <v>781.1</v>
      </c>
      <c r="D64" s="27"/>
      <c r="E64" s="8" t="str">
        <f t="shared" si="9"/>
        <v>-</v>
      </c>
      <c r="F64" s="27"/>
      <c r="G64" s="8" t="str">
        <f t="shared" si="10"/>
        <v>-</v>
      </c>
      <c r="H64" s="27"/>
      <c r="I64" s="8" t="str">
        <f t="shared" si="11"/>
        <v>-</v>
      </c>
      <c r="J64" s="27"/>
      <c r="K64" s="8" t="str">
        <f t="shared" si="12"/>
        <v>-</v>
      </c>
      <c r="L64" s="27"/>
      <c r="M64" s="8" t="str">
        <f t="shared" si="13"/>
        <v>-</v>
      </c>
      <c r="N64" s="27"/>
      <c r="O64" s="8" t="str">
        <f t="shared" si="14"/>
        <v>-</v>
      </c>
      <c r="P64" s="27"/>
      <c r="Q64" s="8" t="str">
        <f t="shared" si="15"/>
        <v>-</v>
      </c>
      <c r="R64" s="27"/>
      <c r="S64" s="8" t="str">
        <f t="shared" si="16"/>
        <v>-</v>
      </c>
      <c r="T64" s="11"/>
    </row>
    <row r="65" spans="1:20">
      <c r="A65" s="15">
        <v>150</v>
      </c>
      <c r="B65" s="29">
        <v>16.2</v>
      </c>
      <c r="C65" s="8">
        <f t="shared" si="8"/>
        <v>784.1</v>
      </c>
      <c r="D65" s="27"/>
      <c r="E65" s="8" t="str">
        <f t="shared" si="9"/>
        <v>-</v>
      </c>
      <c r="F65" s="27"/>
      <c r="G65" s="8" t="str">
        <f t="shared" si="10"/>
        <v>-</v>
      </c>
      <c r="H65" s="27"/>
      <c r="I65" s="8" t="str">
        <f t="shared" si="11"/>
        <v>-</v>
      </c>
      <c r="J65" s="27"/>
      <c r="K65" s="8" t="str">
        <f t="shared" si="12"/>
        <v>-</v>
      </c>
      <c r="L65" s="27"/>
      <c r="M65" s="8" t="str">
        <f t="shared" si="13"/>
        <v>-</v>
      </c>
      <c r="N65" s="27"/>
      <c r="O65" s="8" t="str">
        <f t="shared" si="14"/>
        <v>-</v>
      </c>
      <c r="P65" s="27"/>
      <c r="Q65" s="8" t="str">
        <f t="shared" si="15"/>
        <v>-</v>
      </c>
      <c r="R65" s="27"/>
      <c r="S65" s="8" t="str">
        <f t="shared" si="16"/>
        <v>-</v>
      </c>
      <c r="T65" s="12"/>
    </row>
    <row r="66" spans="1:20">
      <c r="A66" s="15">
        <v>160</v>
      </c>
      <c r="B66" s="29">
        <v>13.4</v>
      </c>
      <c r="C66" s="8">
        <f t="shared" si="8"/>
        <v>786.90000000000009</v>
      </c>
      <c r="D66" s="27"/>
      <c r="E66" s="8" t="str">
        <f t="shared" si="9"/>
        <v>-</v>
      </c>
      <c r="F66" s="27"/>
      <c r="G66" s="8" t="str">
        <f t="shared" si="10"/>
        <v>-</v>
      </c>
      <c r="H66" s="27"/>
      <c r="I66" s="8" t="str">
        <f t="shared" si="11"/>
        <v>-</v>
      </c>
      <c r="J66" s="27"/>
      <c r="K66" s="8" t="str">
        <f t="shared" si="12"/>
        <v>-</v>
      </c>
      <c r="L66" s="27"/>
      <c r="M66" s="8" t="str">
        <f t="shared" si="13"/>
        <v>-</v>
      </c>
      <c r="N66" s="27"/>
      <c r="O66" s="8" t="str">
        <f t="shared" si="14"/>
        <v>-</v>
      </c>
      <c r="P66" s="27"/>
      <c r="Q66" s="8" t="str">
        <f t="shared" si="15"/>
        <v>-</v>
      </c>
      <c r="R66" s="27"/>
      <c r="S66" s="8" t="str">
        <f t="shared" si="16"/>
        <v>-</v>
      </c>
      <c r="T66" s="12"/>
    </row>
    <row r="67" spans="1:20">
      <c r="A67" s="15">
        <v>170</v>
      </c>
      <c r="B67" s="29">
        <v>12.1</v>
      </c>
      <c r="C67" s="8">
        <f t="shared" si="8"/>
        <v>788.2</v>
      </c>
      <c r="D67" s="27"/>
      <c r="E67" s="8" t="str">
        <f t="shared" si="9"/>
        <v>-</v>
      </c>
      <c r="F67" s="27"/>
      <c r="G67" s="8" t="str">
        <f t="shared" si="10"/>
        <v>-</v>
      </c>
      <c r="H67" s="27"/>
      <c r="I67" s="8" t="str">
        <f t="shared" si="11"/>
        <v>-</v>
      </c>
      <c r="J67" s="27"/>
      <c r="K67" s="8" t="str">
        <f t="shared" si="12"/>
        <v>-</v>
      </c>
      <c r="L67" s="27"/>
      <c r="M67" s="8" t="str">
        <f t="shared" si="13"/>
        <v>-</v>
      </c>
      <c r="N67" s="27"/>
      <c r="O67" s="8" t="str">
        <f t="shared" si="14"/>
        <v>-</v>
      </c>
      <c r="P67" s="27"/>
      <c r="Q67" s="8" t="str">
        <f t="shared" si="15"/>
        <v>-</v>
      </c>
      <c r="R67" s="27"/>
      <c r="S67" s="8" t="str">
        <f t="shared" si="16"/>
        <v>-</v>
      </c>
      <c r="T67" s="12"/>
    </row>
    <row r="68" spans="1:20">
      <c r="A68" s="16">
        <v>180</v>
      </c>
      <c r="B68" s="30">
        <v>11.6</v>
      </c>
      <c r="C68" s="8">
        <f t="shared" si="8"/>
        <v>788.7</v>
      </c>
      <c r="D68" s="27"/>
      <c r="E68" s="8" t="str">
        <f t="shared" si="9"/>
        <v>-</v>
      </c>
      <c r="F68" s="27"/>
      <c r="G68" s="8" t="str">
        <f t="shared" si="10"/>
        <v>-</v>
      </c>
      <c r="H68" s="27"/>
      <c r="I68" s="8" t="str">
        <f t="shared" si="11"/>
        <v>-</v>
      </c>
      <c r="J68" s="27"/>
      <c r="K68" s="8" t="str">
        <f t="shared" si="12"/>
        <v>-</v>
      </c>
      <c r="L68" s="27"/>
      <c r="M68" s="8" t="str">
        <f t="shared" si="13"/>
        <v>-</v>
      </c>
      <c r="N68" s="27"/>
      <c r="O68" s="8" t="str">
        <f t="shared" si="14"/>
        <v>-</v>
      </c>
      <c r="P68" s="27"/>
      <c r="Q68" s="8" t="str">
        <f t="shared" si="15"/>
        <v>-</v>
      </c>
      <c r="R68" s="27"/>
      <c r="S68" s="8" t="str">
        <f t="shared" si="16"/>
        <v>-</v>
      </c>
      <c r="T68" s="17"/>
    </row>
    <row r="69" spans="1:20">
      <c r="A69" s="16">
        <v>190</v>
      </c>
      <c r="B69" s="31">
        <v>8.1999999999999993</v>
      </c>
      <c r="C69" s="8">
        <f t="shared" si="8"/>
        <v>792.1</v>
      </c>
      <c r="D69" s="27"/>
      <c r="E69" s="8" t="str">
        <f t="shared" si="9"/>
        <v>-</v>
      </c>
      <c r="F69" s="27"/>
      <c r="G69" s="8" t="str">
        <f t="shared" si="10"/>
        <v>-</v>
      </c>
      <c r="H69" s="27"/>
      <c r="I69" s="8" t="str">
        <f t="shared" si="11"/>
        <v>-</v>
      </c>
      <c r="J69" s="27"/>
      <c r="K69" s="8" t="str">
        <f t="shared" si="12"/>
        <v>-</v>
      </c>
      <c r="L69" s="27"/>
      <c r="M69" s="8" t="str">
        <f t="shared" si="13"/>
        <v>-</v>
      </c>
      <c r="N69" s="27"/>
      <c r="O69" s="8" t="str">
        <f t="shared" si="14"/>
        <v>-</v>
      </c>
      <c r="P69" s="27"/>
      <c r="Q69" s="8" t="str">
        <f t="shared" si="15"/>
        <v>-</v>
      </c>
      <c r="R69" s="27"/>
      <c r="S69" s="8" t="str">
        <f t="shared" si="16"/>
        <v>-</v>
      </c>
      <c r="T69" s="17" t="s">
        <v>27</v>
      </c>
    </row>
    <row r="70" spans="1:20" ht="13.5" thickBot="1">
      <c r="A70" s="18">
        <v>200</v>
      </c>
      <c r="B70" s="32">
        <v>3.9</v>
      </c>
      <c r="C70" s="8">
        <f t="shared" si="8"/>
        <v>796.40000000000009</v>
      </c>
      <c r="D70" s="27"/>
      <c r="E70" s="8" t="str">
        <f t="shared" si="9"/>
        <v>-</v>
      </c>
      <c r="F70" s="27"/>
      <c r="G70" s="8" t="str">
        <f t="shared" si="10"/>
        <v>-</v>
      </c>
      <c r="H70" s="27"/>
      <c r="I70" s="8" t="str">
        <f t="shared" si="11"/>
        <v>-</v>
      </c>
      <c r="J70" s="27"/>
      <c r="K70" s="8" t="str">
        <f t="shared" si="12"/>
        <v>-</v>
      </c>
      <c r="L70" s="27"/>
      <c r="M70" s="8" t="str">
        <f t="shared" si="13"/>
        <v>-</v>
      </c>
      <c r="N70" s="27"/>
      <c r="O70" s="8" t="str">
        <f t="shared" si="14"/>
        <v>-</v>
      </c>
      <c r="P70" s="27"/>
      <c r="Q70" s="8" t="str">
        <f t="shared" si="15"/>
        <v>-</v>
      </c>
      <c r="R70" s="27"/>
      <c r="S70" s="8" t="str">
        <f t="shared" si="16"/>
        <v>-</v>
      </c>
      <c r="T70" s="19" t="s">
        <v>25</v>
      </c>
    </row>
    <row r="71" spans="1:20">
      <c r="B71" s="35" t="s">
        <v>29</v>
      </c>
      <c r="C71" s="36">
        <v>786</v>
      </c>
      <c r="E71" s="36"/>
      <c r="G71" s="36"/>
      <c r="I71" s="36"/>
      <c r="K71" s="36"/>
      <c r="M71" s="36"/>
      <c r="O71" s="36"/>
      <c r="Q71" s="36"/>
      <c r="S71" s="36"/>
    </row>
  </sheetData>
  <mergeCells count="5">
    <mergeCell ref="A42:A44"/>
    <mergeCell ref="T42:T44"/>
    <mergeCell ref="A1:T1"/>
    <mergeCell ref="A9:A11"/>
    <mergeCell ref="T9:T11"/>
  </mergeCells>
  <phoneticPr fontId="0" type="noConversion"/>
  <pageMargins left="0.75" right="0.75" top="1" bottom="1" header="0.5" footer="0.5"/>
  <pageSetup scale="65" orientation="landscape" r:id="rId1"/>
  <headerFooter alignWithMargins="0"/>
  <rowBreaks count="1" manualBreakCount="1">
    <brk id="39" max="19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497c95b2368c8af117c8dcf77339d23a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bdba2612be67019c42ca9ed5b3324280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846313-F2A8-41BB-B9D9-2E51D03D6018}"/>
</file>

<file path=customXml/itemProps2.xml><?xml version="1.0" encoding="utf-8"?>
<ds:datastoreItem xmlns:ds="http://schemas.openxmlformats.org/officeDocument/2006/customXml" ds:itemID="{F089D341-B7AB-498A-B5D9-8B0C4B53260E}"/>
</file>

<file path=customXml/itemProps3.xml><?xml version="1.0" encoding="utf-8"?>
<ds:datastoreItem xmlns:ds="http://schemas.openxmlformats.org/officeDocument/2006/customXml" ds:itemID="{9DB282EB-2F74-4F8F-B6F3-2F330C13E5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Elevations</vt:lpstr>
      <vt:lpstr>North</vt:lpstr>
      <vt:lpstr>South</vt:lpstr>
      <vt:lpstr>Elevations!Print_Area</vt:lpstr>
    </vt:vector>
  </TitlesOfParts>
  <Company>Wisconsin 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DOTJDN</dc:creator>
  <cp:lastModifiedBy>dotjtb</cp:lastModifiedBy>
  <cp:lastPrinted>2012-07-24T17:02:10Z</cp:lastPrinted>
  <dcterms:created xsi:type="dcterms:W3CDTF">2004-07-22T12:42:51Z</dcterms:created>
  <dcterms:modified xsi:type="dcterms:W3CDTF">2013-04-20T16:00:24Z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